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дресная программа" sheetId="1" r:id="rId1"/>
  </sheets>
  <definedNames/>
  <calcPr fullCalcOnLoad="1" refMode="R1C1"/>
</workbook>
</file>

<file path=xl/sharedStrings.xml><?xml version="1.0" encoding="utf-8"?>
<sst xmlns="http://schemas.openxmlformats.org/spreadsheetml/2006/main" count="446" uniqueCount="169">
  <si>
    <t>Адресная программа по проведению капитального ремонта Таштагольского района на 2008 г.</t>
  </si>
  <si>
    <t>№</t>
  </si>
  <si>
    <t>наименование</t>
  </si>
  <si>
    <t>площадь</t>
  </si>
  <si>
    <t>Кол-во</t>
  </si>
  <si>
    <t>год</t>
  </si>
  <si>
    <t>износ</t>
  </si>
  <si>
    <t xml:space="preserve">материал </t>
  </si>
  <si>
    <t>способ</t>
  </si>
  <si>
    <t xml:space="preserve">дата </t>
  </si>
  <si>
    <t xml:space="preserve">                                 стоимость проведения кпитального ремонта</t>
  </si>
  <si>
    <t>вид</t>
  </si>
  <si>
    <t>стоимость</t>
  </si>
  <si>
    <t>п/п</t>
  </si>
  <si>
    <t>этажей</t>
  </si>
  <si>
    <t>постройки</t>
  </si>
  <si>
    <t>дома,</t>
  </si>
  <si>
    <t>стен</t>
  </si>
  <si>
    <t>упр.</t>
  </si>
  <si>
    <t>проведения</t>
  </si>
  <si>
    <t xml:space="preserve">                                                          (с приложением сметы) тыс.руб.</t>
  </si>
  <si>
    <t>работ</t>
  </si>
  <si>
    <t>1 м2</t>
  </si>
  <si>
    <t>%</t>
  </si>
  <si>
    <t>собрания</t>
  </si>
  <si>
    <t xml:space="preserve">       в том </t>
  </si>
  <si>
    <t xml:space="preserve"> числе по источникам</t>
  </si>
  <si>
    <t xml:space="preserve">срешением </t>
  </si>
  <si>
    <t>всего</t>
  </si>
  <si>
    <t>местный</t>
  </si>
  <si>
    <t>областой</t>
  </si>
  <si>
    <t>иные</t>
  </si>
  <si>
    <t>ср-ва</t>
  </si>
  <si>
    <t>кап.ремонта</t>
  </si>
  <si>
    <t>бюджет</t>
  </si>
  <si>
    <t>средства</t>
  </si>
  <si>
    <t>фонда</t>
  </si>
  <si>
    <t>кирпич</t>
  </si>
  <si>
    <t>УК</t>
  </si>
  <si>
    <t>кровля</t>
  </si>
  <si>
    <t>сист.отоп,канализ.</t>
  </si>
  <si>
    <t>ТСЖ</t>
  </si>
  <si>
    <t>кровля,сист.отоп,канализ.</t>
  </si>
  <si>
    <t>панели</t>
  </si>
  <si>
    <t>межпан.швы,сист.отоп,канализ.</t>
  </si>
  <si>
    <t>кровля,межпан.швы</t>
  </si>
  <si>
    <t>брус</t>
  </si>
  <si>
    <t>кровля,фасад</t>
  </si>
  <si>
    <t>фасад</t>
  </si>
  <si>
    <t>фасад,сист.отоп,канализ.</t>
  </si>
  <si>
    <t>фасад,сист.отоп.</t>
  </si>
  <si>
    <t>шл/бл</t>
  </si>
  <si>
    <t>ИТОГО:</t>
  </si>
  <si>
    <t>кровля,сист.отоп</t>
  </si>
  <si>
    <t>кровля,сист.отоп.</t>
  </si>
  <si>
    <t>бревно</t>
  </si>
  <si>
    <t>сист.отоп.</t>
  </si>
  <si>
    <t>ш/бл.</t>
  </si>
  <si>
    <t>кровля,сист.отоп,электр.фасад</t>
  </si>
  <si>
    <t>инж.ком.</t>
  </si>
  <si>
    <t>электр.,фундам.</t>
  </si>
  <si>
    <t>кровля,инж.ком</t>
  </si>
  <si>
    <t>кровля,инж.обор.</t>
  </si>
  <si>
    <t>инж.ком</t>
  </si>
  <si>
    <t>кровля,сист.отопл,приб.учета</t>
  </si>
  <si>
    <t>кровля,инж.ком.</t>
  </si>
  <si>
    <t>кровля,инж.ком,электр,фасад</t>
  </si>
  <si>
    <t>панельн</t>
  </si>
  <si>
    <t>ИТОГО</t>
  </si>
  <si>
    <t>г.Таштагол,ул.Поспелова 7</t>
  </si>
  <si>
    <t>г.Таштагол,ул.Поспелова 9</t>
  </si>
  <si>
    <t>г.Таштагол,ул.Поспелова 11</t>
  </si>
  <si>
    <t>г.Таштагол,ул.Поспелова15</t>
  </si>
  <si>
    <t>г.Таштагол,ул.Поспелова 21</t>
  </si>
  <si>
    <t>г.Таштагол,ул.Поспелова 22</t>
  </si>
  <si>
    <t>г.Таштагол,ул.Поспелова 27</t>
  </si>
  <si>
    <t>г.Таштагол,ул.Поспелова 29</t>
  </si>
  <si>
    <t>г.Таштагол,ул.Поспелова 33</t>
  </si>
  <si>
    <t>г.Таштагол,ул.Макаренко 2</t>
  </si>
  <si>
    <t>г.Таштагол,ул.Макаренко 4</t>
  </si>
  <si>
    <t>г.Таштагол,ул.Макаренко 10</t>
  </si>
  <si>
    <t>г.Таштагол,ул.Макаренко 12</t>
  </si>
  <si>
    <t>г.Таштагол,ул.8 Марта 1</t>
  </si>
  <si>
    <t>г.Таштагол,ул.8 Марта 2</t>
  </si>
  <si>
    <t>г.Таштагол,ул.8 Марта 3</t>
  </si>
  <si>
    <t>г.Таштагол,ул.8 Марта 4</t>
  </si>
  <si>
    <t>г.Таштагол,ул.Ленина 38</t>
  </si>
  <si>
    <t>г.Таштагол,ул.Ленина 50</t>
  </si>
  <si>
    <t>г.Таштагол,ул.Ленина 56</t>
  </si>
  <si>
    <t>г.Таштагол,ул.Ленина 66</t>
  </si>
  <si>
    <t>г.Таштагол,ул.Ленина  68</t>
  </si>
  <si>
    <t>г.Таштагол,ул.Советская  34</t>
  </si>
  <si>
    <t>г.Таштагол,ул.Советская  38</t>
  </si>
  <si>
    <t>г.Таштагол,ул.18 п/съезд 1</t>
  </si>
  <si>
    <t>г.Таштагол,ул.Юбилейная   1</t>
  </si>
  <si>
    <t>г.Таштагол,ул.Матросова 46</t>
  </si>
  <si>
    <t>г.Таштагол,ул.Матросова 38</t>
  </si>
  <si>
    <t>г.Таштагол,ул.Суворова 21</t>
  </si>
  <si>
    <t>г.Таштагол,ул.Суворова 23</t>
  </si>
  <si>
    <t>г.Таштагол,ул.Мира 31</t>
  </si>
  <si>
    <t>г.Таштагол,ул.Ленина  70</t>
  </si>
  <si>
    <t>г.Таштагол,ул.Ленина  72</t>
  </si>
  <si>
    <t>г.Таштагол,ул.Ленина  74</t>
  </si>
  <si>
    <t>г.Таштагол,ул.Ленина  76</t>
  </si>
  <si>
    <t>г.Таштагол,ул.Ленина  78</t>
  </si>
  <si>
    <t>г.Таштагол,ул.Ленина  80</t>
  </si>
  <si>
    <t>г.Таштагол,ул.Ленина  84</t>
  </si>
  <si>
    <t>г.Таштагол,ул.Ленина  82</t>
  </si>
  <si>
    <t>п.Шалым,ул.Артема 11</t>
  </si>
  <si>
    <t>п.Шалым,ул.Коммунистическая 5</t>
  </si>
  <si>
    <t>п.Шалым,ул.Крылова 17</t>
  </si>
  <si>
    <t>п.Шалым,ул.Спортивная 4</t>
  </si>
  <si>
    <t>п.Шалым,ул.28 Панфиловцев 3</t>
  </si>
  <si>
    <t>п.Шалым,ул.28 Панфиловцев 6</t>
  </si>
  <si>
    <t>п.Шалым,ул.28 Панфиловцев 16</t>
  </si>
  <si>
    <t>п.Шалым,ул.Школьная 12</t>
  </si>
  <si>
    <t>п.Шерегеш,ул.Советская 7</t>
  </si>
  <si>
    <t>п.Шерегеш,ул.Гагарина 8</t>
  </si>
  <si>
    <t>п.Шерегеш,ул.Гагарина 10</t>
  </si>
  <si>
    <t>п.Шерегеш,ул.Советская 5</t>
  </si>
  <si>
    <t>п.Шерегеш,ул.Дзержинского 3</t>
  </si>
  <si>
    <t>п.Шерегеш,ул.Дзержинского 4</t>
  </si>
  <si>
    <t>п.Шерегеш,ул.Дзержинского 6</t>
  </si>
  <si>
    <t>п.Шерегеш,ул.Дзержинского 7</t>
  </si>
  <si>
    <t>п.Шерегеш,ул.Дзержинского 15</t>
  </si>
  <si>
    <t>п.Шерегеш,ул.Дзержинского 17</t>
  </si>
  <si>
    <t>п.Шерегеш,ул.Дзержинского 18</t>
  </si>
  <si>
    <t>п.Шерегеш,ул.Дзержинского 22</t>
  </si>
  <si>
    <t>п.Шерегеш,ул.Дзержинского 23</t>
  </si>
  <si>
    <t>п.Шерегеш,ул.Дзержинского 25</t>
  </si>
  <si>
    <t>п.Шерегеш,ул.Пирогова 1</t>
  </si>
  <si>
    <t>п.Шерегеш,ул.Кирова 1</t>
  </si>
  <si>
    <t>п.Шерегеш,ул.Кирова 2</t>
  </si>
  <si>
    <t>п.Шерегеш,ул.Кирова 4</t>
  </si>
  <si>
    <t>п.Шерегеш,ул.Кирова 12</t>
  </si>
  <si>
    <t>п.Шерегеш,ул.40 лет Октября 1</t>
  </si>
  <si>
    <t>п.Шерегеш,ул.40 лет Октября 4</t>
  </si>
  <si>
    <t>п.Шерегеш,ул.40 лет Октября 10</t>
  </si>
  <si>
    <t>п.Каз,ул.Кирова 4</t>
  </si>
  <si>
    <t>п.Каз,ул.Кирова 8</t>
  </si>
  <si>
    <t>п.Каз,ул.Кирова 12</t>
  </si>
  <si>
    <t>п.Каз,ул.Кирова 13</t>
  </si>
  <si>
    <t>п.Каз,ул.Кирова 16</t>
  </si>
  <si>
    <t>п.Каз,ул.Победа 1</t>
  </si>
  <si>
    <t>п.Каз,ул.Победа 2</t>
  </si>
  <si>
    <t>п.Каз,ул.Победа 4</t>
  </si>
  <si>
    <t>п.Каз,ул.Победа 5</t>
  </si>
  <si>
    <t>п.Каз,ул.Победа 6</t>
  </si>
  <si>
    <t>п.Темиртау,ул.Центральная 16</t>
  </si>
  <si>
    <t>п.Темиртау,ул.Октябрьская 1</t>
  </si>
  <si>
    <t>п.Темиртау,ул.Почтовая 1</t>
  </si>
  <si>
    <t>п.Темиртау,ул.Почтовая 2</t>
  </si>
  <si>
    <t>п.Темиртау,ул.Почтовая 10</t>
  </si>
  <si>
    <t>п.Темиртау,ул.Почтовая 20</t>
  </si>
  <si>
    <t>п.Темиртау,ул.Рудная 1</t>
  </si>
  <si>
    <t>п.Темиртау,ул.Суворова 15</t>
  </si>
  <si>
    <t>п.Темиртау,ул.Суворова 16</t>
  </si>
  <si>
    <t>п.Темиртау,ул.Школьная 1</t>
  </si>
  <si>
    <t>п.Темиртау,ул.Школьная 15а</t>
  </si>
  <si>
    <t>п.Мундыбаш,ул.Комсомольская 5</t>
  </si>
  <si>
    <t>п.Мундыбаш,ул.Вокзальная 3</t>
  </si>
  <si>
    <t xml:space="preserve">п.Мундыбаш,ул.Ленина 10 </t>
  </si>
  <si>
    <t>п.Мундыбаш,ул.Ленина 11</t>
  </si>
  <si>
    <t>п.Мундыбаш,ул.Ленина 11а</t>
  </si>
  <si>
    <t>п.Мундыбаш,ул.Ленина 20</t>
  </si>
  <si>
    <t>п.Мундыбаш,ул.Ленина 24</t>
  </si>
  <si>
    <t>п.Мундыбаш,ул.Школьная 15</t>
  </si>
  <si>
    <t>п.Мундыбаш,ул.Строительная,11</t>
  </si>
  <si>
    <t>п.Мундыбаш,ул.Строительная,14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</si>
</sst>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"/>
    <numFmt numFmtId="174" formatCode="0.000"/>
    <numFmt numFmtId="175" formatCode="########0.00##"/>
    <numFmt numFmtId="176" formatCode="0.0000"/>
  </numFmts>
  <fonts count="42">
    <font>
      <sz val="10"/>
      <name val="Arial"/>
      <family val="0"/>
    </font>
    <font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6" fillId="20" borderId="0">
      <alignment horizontal="right" vertical="center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165">
    <xf numFmtId="0" fontId="0" fillId="0" borderId="0" xfId="0" applyAlignment="1">
      <alignment/>
    </xf>
    <xf numFmtId="0" fontId="1" fillId="0" borderId="0" xfId="54">
      <alignment/>
      <protection/>
    </xf>
    <xf numFmtId="0" fontId="2" fillId="0" borderId="0" xfId="54" applyFont="1">
      <alignment/>
      <protection/>
    </xf>
    <xf numFmtId="0" fontId="3" fillId="0" borderId="0" xfId="54" applyFont="1">
      <alignment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0" fontId="4" fillId="0" borderId="12" xfId="54" applyFont="1" applyBorder="1" applyAlignment="1">
      <alignment horizontal="center"/>
      <protection/>
    </xf>
    <xf numFmtId="0" fontId="4" fillId="0" borderId="11" xfId="54" applyFont="1" applyBorder="1">
      <alignment/>
      <protection/>
    </xf>
    <xf numFmtId="0" fontId="4" fillId="0" borderId="13" xfId="54" applyFont="1" applyBorder="1">
      <alignment/>
      <protection/>
    </xf>
    <xf numFmtId="0" fontId="4" fillId="0" borderId="12" xfId="54" applyFont="1" applyBorder="1">
      <alignment/>
      <protection/>
    </xf>
    <xf numFmtId="0" fontId="4" fillId="0" borderId="14" xfId="54" applyFont="1" applyBorder="1" applyAlignment="1">
      <alignment/>
      <protection/>
    </xf>
    <xf numFmtId="0" fontId="4" fillId="0" borderId="15" xfId="54" applyFont="1" applyBorder="1">
      <alignment/>
      <protection/>
    </xf>
    <xf numFmtId="0" fontId="4" fillId="0" borderId="14" xfId="54" applyFont="1" applyBorder="1" applyAlignment="1">
      <alignment horizontal="center"/>
      <protection/>
    </xf>
    <xf numFmtId="0" fontId="4" fillId="0" borderId="16" xfId="54" applyFont="1" applyBorder="1" applyAlignment="1">
      <alignment horizontal="center"/>
      <protection/>
    </xf>
    <xf numFmtId="0" fontId="4" fillId="0" borderId="15" xfId="54" applyFont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4" fillId="0" borderId="17" xfId="54" applyFont="1" applyBorder="1" applyAlignment="1">
      <alignment horizontal="center"/>
      <protection/>
    </xf>
    <xf numFmtId="0" fontId="4" fillId="0" borderId="18" xfId="54" applyFont="1" applyBorder="1" applyAlignment="1">
      <alignment horizontal="center"/>
      <protection/>
    </xf>
    <xf numFmtId="0" fontId="4" fillId="0" borderId="18" xfId="54" applyFont="1" applyFill="1" applyBorder="1" applyAlignment="1">
      <alignment horizontal="center"/>
      <protection/>
    </xf>
    <xf numFmtId="0" fontId="4" fillId="0" borderId="19" xfId="54" applyFont="1" applyBorder="1">
      <alignment/>
      <protection/>
    </xf>
    <xf numFmtId="0" fontId="4" fillId="0" borderId="14" xfId="54" applyFont="1" applyBorder="1">
      <alignment/>
      <protection/>
    </xf>
    <xf numFmtId="0" fontId="4" fillId="0" borderId="16" xfId="54" applyFont="1" applyBorder="1">
      <alignment/>
      <protection/>
    </xf>
    <xf numFmtId="0" fontId="4" fillId="0" borderId="0" xfId="54" applyFont="1" applyBorder="1">
      <alignment/>
      <protection/>
    </xf>
    <xf numFmtId="0" fontId="4" fillId="0" borderId="0" xfId="54" applyFont="1" applyBorder="1" applyAlignment="1">
      <alignment horizontal="center"/>
      <protection/>
    </xf>
    <xf numFmtId="0" fontId="4" fillId="0" borderId="17" xfId="54" applyFont="1" applyBorder="1">
      <alignment/>
      <protection/>
    </xf>
    <xf numFmtId="0" fontId="4" fillId="0" borderId="18" xfId="54" applyFont="1" applyBorder="1">
      <alignment/>
      <protection/>
    </xf>
    <xf numFmtId="0" fontId="4" fillId="0" borderId="20" xfId="54" applyFont="1" applyBorder="1">
      <alignment/>
      <protection/>
    </xf>
    <xf numFmtId="0" fontId="4" fillId="0" borderId="20" xfId="54" applyFont="1" applyBorder="1" applyAlignment="1">
      <alignment horizontal="center"/>
      <protection/>
    </xf>
    <xf numFmtId="0" fontId="4" fillId="0" borderId="19" xfId="54" applyFont="1" applyBorder="1" applyAlignment="1">
      <alignment horizontal="center"/>
      <protection/>
    </xf>
    <xf numFmtId="0" fontId="1" fillId="0" borderId="21" xfId="54" applyBorder="1" applyAlignment="1">
      <alignment horizontal="center"/>
      <protection/>
    </xf>
    <xf numFmtId="0" fontId="1" fillId="0" borderId="22" xfId="54" applyBorder="1" applyAlignment="1">
      <alignment horizontal="center"/>
      <protection/>
    </xf>
    <xf numFmtId="0" fontId="1" fillId="0" borderId="21" xfId="54" applyFill="1" applyBorder="1" applyAlignment="1">
      <alignment horizontal="center"/>
      <protection/>
    </xf>
    <xf numFmtId="0" fontId="1" fillId="0" borderId="23" xfId="54" applyBorder="1">
      <alignment/>
      <protection/>
    </xf>
    <xf numFmtId="0" fontId="1" fillId="0" borderId="24" xfId="54" applyFont="1" applyBorder="1" applyAlignment="1">
      <alignment horizontal="center"/>
      <protection/>
    </xf>
    <xf numFmtId="0" fontId="1" fillId="0" borderId="25" xfId="54" applyBorder="1" applyAlignment="1">
      <alignment horizontal="center"/>
      <protection/>
    </xf>
    <xf numFmtId="0" fontId="1" fillId="0" borderId="24" xfId="54" applyBorder="1" applyAlignment="1">
      <alignment horizontal="center"/>
      <protection/>
    </xf>
    <xf numFmtId="14" fontId="1" fillId="0" borderId="24" xfId="54" applyNumberFormat="1" applyBorder="1" applyAlignment="1">
      <alignment horizontal="center"/>
      <protection/>
    </xf>
    <xf numFmtId="4" fontId="1" fillId="0" borderId="25" xfId="54" applyNumberFormat="1" applyFill="1" applyBorder="1" applyAlignment="1">
      <alignment horizontal="center"/>
      <protection/>
    </xf>
    <xf numFmtId="4" fontId="1" fillId="0" borderId="25" xfId="54" applyNumberFormat="1" applyBorder="1" applyAlignment="1">
      <alignment horizontal="center"/>
      <protection/>
    </xf>
    <xf numFmtId="0" fontId="1" fillId="0" borderId="25" xfId="54" applyFont="1" applyBorder="1" applyAlignment="1">
      <alignment horizontal="center"/>
      <protection/>
    </xf>
    <xf numFmtId="172" fontId="1" fillId="0" borderId="26" xfId="54" applyNumberFormat="1" applyFill="1" applyBorder="1" applyAlignment="1">
      <alignment horizontal="center"/>
      <protection/>
    </xf>
    <xf numFmtId="0" fontId="1" fillId="0" borderId="27" xfId="54" applyBorder="1" applyAlignment="1">
      <alignment horizontal="center"/>
      <protection/>
    </xf>
    <xf numFmtId="0" fontId="1" fillId="0" borderId="28" xfId="54" applyBorder="1" applyAlignment="1">
      <alignment horizontal="center"/>
      <protection/>
    </xf>
    <xf numFmtId="0" fontId="1" fillId="0" borderId="27" xfId="54" applyFont="1" applyBorder="1" applyAlignment="1">
      <alignment horizontal="center"/>
      <protection/>
    </xf>
    <xf numFmtId="4" fontId="1" fillId="0" borderId="28" xfId="54" applyNumberFormat="1" applyFill="1" applyBorder="1" applyAlignment="1">
      <alignment horizontal="center"/>
      <protection/>
    </xf>
    <xf numFmtId="4" fontId="1" fillId="0" borderId="28" xfId="54" applyNumberFormat="1" applyBorder="1" applyAlignment="1">
      <alignment horizontal="center"/>
      <protection/>
    </xf>
    <xf numFmtId="0" fontId="1" fillId="0" borderId="28" xfId="54" applyFont="1" applyBorder="1" applyAlignment="1">
      <alignment horizontal="center"/>
      <protection/>
    </xf>
    <xf numFmtId="0" fontId="0" fillId="0" borderId="25" xfId="54" applyFont="1" applyBorder="1" applyAlignment="1" quotePrefix="1">
      <alignment horizontal="left"/>
      <protection/>
    </xf>
    <xf numFmtId="0" fontId="0" fillId="0" borderId="25" xfId="54" applyFont="1" applyBorder="1" applyAlignment="1">
      <alignment horizontal="center"/>
      <protection/>
    </xf>
    <xf numFmtId="0" fontId="0" fillId="0" borderId="25" xfId="54" applyFont="1" applyBorder="1" applyAlignment="1">
      <alignment horizontal="left"/>
      <protection/>
    </xf>
    <xf numFmtId="4" fontId="0" fillId="0" borderId="25" xfId="54" applyNumberFormat="1" applyFont="1" applyFill="1" applyBorder="1" applyAlignment="1">
      <alignment horizontal="center"/>
      <protection/>
    </xf>
    <xf numFmtId="0" fontId="0" fillId="0" borderId="28" xfId="54" applyFont="1" applyBorder="1" applyAlignment="1">
      <alignment horizontal="center"/>
      <protection/>
    </xf>
    <xf numFmtId="0" fontId="0" fillId="0" borderId="29" xfId="54" applyFont="1" applyBorder="1" applyAlignment="1">
      <alignment horizontal="center"/>
      <protection/>
    </xf>
    <xf numFmtId="0" fontId="0" fillId="0" borderId="30" xfId="54" applyFont="1" applyBorder="1" applyAlignment="1">
      <alignment horizontal="center"/>
      <protection/>
    </xf>
    <xf numFmtId="4" fontId="0" fillId="0" borderId="30" xfId="54" applyNumberFormat="1" applyFont="1" applyFill="1" applyBorder="1" applyAlignment="1">
      <alignment horizontal="center"/>
      <protection/>
    </xf>
    <xf numFmtId="0" fontId="0" fillId="0" borderId="25" xfId="54" applyFont="1" applyFill="1" applyBorder="1" applyAlignment="1">
      <alignment horizontal="center"/>
      <protection/>
    </xf>
    <xf numFmtId="0" fontId="0" fillId="0" borderId="24" xfId="54" applyFont="1" applyBorder="1" applyAlignment="1">
      <alignment horizontal="center"/>
      <protection/>
    </xf>
    <xf numFmtId="0" fontId="0" fillId="0" borderId="25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30" xfId="54" applyFont="1" applyBorder="1">
      <alignment/>
      <protection/>
    </xf>
    <xf numFmtId="1" fontId="0" fillId="0" borderId="30" xfId="54" applyNumberFormat="1" applyFont="1" applyBorder="1" applyAlignment="1">
      <alignment horizontal="center"/>
      <protection/>
    </xf>
    <xf numFmtId="1" fontId="0" fillId="0" borderId="26" xfId="54" applyNumberFormat="1" applyFont="1" applyBorder="1" applyAlignment="1">
      <alignment horizontal="center"/>
      <protection/>
    </xf>
    <xf numFmtId="172" fontId="0" fillId="0" borderId="16" xfId="54" applyNumberFormat="1" applyFont="1" applyBorder="1" applyAlignment="1">
      <alignment horizontal="center"/>
      <protection/>
    </xf>
    <xf numFmtId="4" fontId="0" fillId="0" borderId="24" xfId="54" applyNumberFormat="1" applyFont="1" applyBorder="1" applyAlignment="1">
      <alignment horizontal="center"/>
      <protection/>
    </xf>
    <xf numFmtId="1" fontId="0" fillId="0" borderId="25" xfId="54" applyNumberFormat="1" applyFont="1" applyFill="1" applyBorder="1" applyAlignment="1">
      <alignment horizontal="center"/>
      <protection/>
    </xf>
    <xf numFmtId="4" fontId="0" fillId="0" borderId="28" xfId="54" applyNumberFormat="1" applyFont="1" applyBorder="1" applyAlignment="1">
      <alignment horizontal="center"/>
      <protection/>
    </xf>
    <xf numFmtId="0" fontId="0" fillId="0" borderId="28" xfId="54" applyFont="1" applyBorder="1">
      <alignment/>
      <protection/>
    </xf>
    <xf numFmtId="0" fontId="0" fillId="0" borderId="27" xfId="54" applyFont="1" applyBorder="1" applyAlignment="1">
      <alignment horizontal="center"/>
      <protection/>
    </xf>
    <xf numFmtId="4" fontId="0" fillId="0" borderId="25" xfId="54" applyNumberFormat="1" applyFont="1" applyBorder="1" applyAlignment="1">
      <alignment horizontal="center"/>
      <protection/>
    </xf>
    <xf numFmtId="1" fontId="0" fillId="0" borderId="31" xfId="54" applyNumberFormat="1" applyFont="1" applyFill="1" applyBorder="1" applyAlignment="1">
      <alignment horizontal="center"/>
      <protection/>
    </xf>
    <xf numFmtId="0" fontId="0" fillId="0" borderId="32" xfId="54" applyFont="1" applyBorder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32" xfId="54" applyFont="1" applyBorder="1" applyAlignment="1">
      <alignment horizontal="center"/>
      <protection/>
    </xf>
    <xf numFmtId="4" fontId="0" fillId="0" borderId="0" xfId="54" applyNumberFormat="1" applyFont="1" applyFill="1" applyBorder="1" applyAlignment="1">
      <alignment horizontal="center"/>
      <protection/>
    </xf>
    <xf numFmtId="4" fontId="0" fillId="0" borderId="32" xfId="54" applyNumberFormat="1" applyFont="1" applyFill="1" applyBorder="1" applyAlignment="1">
      <alignment horizontal="center"/>
      <protection/>
    </xf>
    <xf numFmtId="1" fontId="0" fillId="0" borderId="32" xfId="54" applyNumberFormat="1" applyFont="1" applyBorder="1" applyAlignment="1">
      <alignment horizontal="center"/>
      <protection/>
    </xf>
    <xf numFmtId="172" fontId="0" fillId="0" borderId="33" xfId="54" applyNumberFormat="1" applyFont="1" applyBorder="1" applyAlignment="1">
      <alignment horizontal="center"/>
      <protection/>
    </xf>
    <xf numFmtId="4" fontId="0" fillId="0" borderId="0" xfId="54" applyNumberFormat="1" applyFont="1" applyBorder="1" applyAlignment="1">
      <alignment horizontal="center"/>
      <protection/>
    </xf>
    <xf numFmtId="1" fontId="0" fillId="0" borderId="0" xfId="54" applyNumberFormat="1" applyFont="1" applyBorder="1" applyAlignment="1">
      <alignment horizontal="center"/>
      <protection/>
    </xf>
    <xf numFmtId="172" fontId="0" fillId="0" borderId="26" xfId="54" applyNumberFormat="1" applyFont="1" applyBorder="1" applyAlignment="1">
      <alignment horizontal="center"/>
      <protection/>
    </xf>
    <xf numFmtId="1" fontId="0" fillId="0" borderId="24" xfId="54" applyNumberFormat="1" applyFont="1" applyFill="1" applyBorder="1" applyAlignment="1">
      <alignment horizontal="center"/>
      <protection/>
    </xf>
    <xf numFmtId="0" fontId="0" fillId="0" borderId="23" xfId="54" applyFont="1" applyFill="1" applyBorder="1" applyAlignment="1">
      <alignment horizontal="right"/>
      <protection/>
    </xf>
    <xf numFmtId="0" fontId="0" fillId="0" borderId="25" xfId="54" applyFont="1" applyFill="1" applyBorder="1">
      <alignment/>
      <protection/>
    </xf>
    <xf numFmtId="0" fontId="0" fillId="0" borderId="24" xfId="54" applyFont="1" applyFill="1" applyBorder="1" applyAlignment="1">
      <alignment horizontal="center"/>
      <protection/>
    </xf>
    <xf numFmtId="0" fontId="0" fillId="0" borderId="28" xfId="54" applyFont="1" applyFill="1" applyBorder="1">
      <alignment/>
      <protection/>
    </xf>
    <xf numFmtId="0" fontId="0" fillId="0" borderId="28" xfId="54" applyFont="1" applyFill="1" applyBorder="1" applyAlignment="1">
      <alignment horizontal="center"/>
      <protection/>
    </xf>
    <xf numFmtId="1" fontId="0" fillId="0" borderId="28" xfId="54" applyNumberFormat="1" applyFont="1" applyBorder="1" applyAlignment="1">
      <alignment horizontal="center"/>
      <protection/>
    </xf>
    <xf numFmtId="1" fontId="0" fillId="0" borderId="25" xfId="54" applyNumberFormat="1" applyFont="1" applyBorder="1" applyAlignment="1">
      <alignment horizontal="center"/>
      <protection/>
    </xf>
    <xf numFmtId="0" fontId="0" fillId="0" borderId="34" xfId="54" applyFont="1" applyBorder="1" applyAlignment="1">
      <alignment horizontal="right"/>
      <protection/>
    </xf>
    <xf numFmtId="0" fontId="0" fillId="0" borderId="15" xfId="54" applyFont="1" applyBorder="1" applyAlignment="1">
      <alignment horizontal="right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35" xfId="54" applyFont="1" applyBorder="1" applyAlignment="1">
      <alignment horizontal="right"/>
      <protection/>
    </xf>
    <xf numFmtId="4" fontId="1" fillId="0" borderId="24" xfId="54" applyNumberFormat="1" applyFont="1" applyBorder="1" applyAlignment="1">
      <alignment horizontal="center"/>
      <protection/>
    </xf>
    <xf numFmtId="0" fontId="1" fillId="0" borderId="25" xfId="54" applyFont="1" applyBorder="1">
      <alignment/>
      <protection/>
    </xf>
    <xf numFmtId="0" fontId="1" fillId="0" borderId="28" xfId="54" applyFont="1" applyBorder="1">
      <alignment/>
      <protection/>
    </xf>
    <xf numFmtId="0" fontId="0" fillId="0" borderId="28" xfId="54" applyFont="1" applyBorder="1" applyAlignment="1">
      <alignment horizontal="left"/>
      <protection/>
    </xf>
    <xf numFmtId="0" fontId="0" fillId="0" borderId="25" xfId="54" applyFont="1" applyFill="1" applyBorder="1" applyAlignment="1">
      <alignment horizontal="left"/>
      <protection/>
    </xf>
    <xf numFmtId="0" fontId="0" fillId="0" borderId="30" xfId="54" applyFont="1" applyBorder="1" applyAlignment="1">
      <alignment horizontal="left"/>
      <protection/>
    </xf>
    <xf numFmtId="0" fontId="0" fillId="0" borderId="36" xfId="54" applyFont="1" applyBorder="1">
      <alignment/>
      <protection/>
    </xf>
    <xf numFmtId="1" fontId="0" fillId="0" borderId="28" xfId="54" applyNumberFormat="1" applyFont="1" applyFill="1" applyBorder="1" applyAlignment="1">
      <alignment horizontal="center"/>
      <protection/>
    </xf>
    <xf numFmtId="0" fontId="1" fillId="0" borderId="37" xfId="54" applyFont="1" applyBorder="1">
      <alignment/>
      <protection/>
    </xf>
    <xf numFmtId="2" fontId="1" fillId="0" borderId="25" xfId="54" applyNumberFormat="1" applyFill="1" applyBorder="1" applyAlignment="1">
      <alignment horizontal="center"/>
      <protection/>
    </xf>
    <xf numFmtId="2" fontId="1" fillId="0" borderId="28" xfId="54" applyNumberFormat="1" applyFill="1" applyBorder="1" applyAlignment="1">
      <alignment horizontal="center"/>
      <protection/>
    </xf>
    <xf numFmtId="2" fontId="0" fillId="0" borderId="25" xfId="54" applyNumberFormat="1" applyFont="1" applyFill="1" applyBorder="1" applyAlignment="1">
      <alignment horizontal="center"/>
      <protection/>
    </xf>
    <xf numFmtId="2" fontId="0" fillId="0" borderId="28" xfId="54" applyNumberFormat="1" applyFont="1" applyFill="1" applyBorder="1" applyAlignment="1">
      <alignment horizontal="center"/>
      <protection/>
    </xf>
    <xf numFmtId="2" fontId="0" fillId="0" borderId="30" xfId="54" applyNumberFormat="1" applyFont="1" applyFill="1" applyBorder="1" applyAlignment="1">
      <alignment horizontal="center"/>
      <protection/>
    </xf>
    <xf numFmtId="2" fontId="0" fillId="0" borderId="24" xfId="54" applyNumberFormat="1" applyFont="1" applyFill="1" applyBorder="1" applyAlignment="1">
      <alignment horizontal="center"/>
      <protection/>
    </xf>
    <xf numFmtId="2" fontId="0" fillId="0" borderId="0" xfId="54" applyNumberFormat="1" applyFont="1" applyFill="1" applyBorder="1" applyAlignment="1">
      <alignment horizontal="center"/>
      <protection/>
    </xf>
    <xf numFmtId="2" fontId="0" fillId="0" borderId="27" xfId="54" applyNumberFormat="1" applyFont="1" applyBorder="1" applyAlignment="1">
      <alignment horizontal="center"/>
      <protection/>
    </xf>
    <xf numFmtId="2" fontId="0" fillId="0" borderId="28" xfId="54" applyNumberFormat="1" applyFont="1" applyBorder="1" applyAlignment="1">
      <alignment horizontal="center"/>
      <protection/>
    </xf>
    <xf numFmtId="2" fontId="0" fillId="0" borderId="25" xfId="54" applyNumberFormat="1" applyFont="1" applyBorder="1" applyAlignment="1">
      <alignment horizontal="center"/>
      <protection/>
    </xf>
    <xf numFmtId="2" fontId="0" fillId="0" borderId="32" xfId="54" applyNumberFormat="1" applyFont="1" applyFill="1" applyBorder="1" applyAlignment="1">
      <alignment horizontal="center"/>
      <protection/>
    </xf>
    <xf numFmtId="4" fontId="0" fillId="0" borderId="0" xfId="54" applyNumberFormat="1" applyFont="1" applyBorder="1">
      <alignment/>
      <protection/>
    </xf>
    <xf numFmtId="4" fontId="0" fillId="0" borderId="27" xfId="54" applyNumberFormat="1" applyFont="1" applyBorder="1" applyAlignment="1">
      <alignment horizontal="center"/>
      <protection/>
    </xf>
    <xf numFmtId="4" fontId="0" fillId="0" borderId="28" xfId="54" applyNumberFormat="1" applyFont="1" applyFill="1" applyBorder="1" applyAlignment="1">
      <alignment horizontal="center"/>
      <protection/>
    </xf>
    <xf numFmtId="0" fontId="0" fillId="0" borderId="31" xfId="54" applyFont="1" applyBorder="1" applyAlignment="1">
      <alignment horizontal="left"/>
      <protection/>
    </xf>
    <xf numFmtId="0" fontId="0" fillId="0" borderId="38" xfId="54" applyFont="1" applyBorder="1" applyAlignment="1">
      <alignment horizontal="left"/>
      <protection/>
    </xf>
    <xf numFmtId="0" fontId="0" fillId="0" borderId="36" xfId="54" applyFont="1" applyFill="1" applyBorder="1" applyAlignment="1">
      <alignment horizontal="left"/>
      <protection/>
    </xf>
    <xf numFmtId="0" fontId="0" fillId="0" borderId="28" xfId="54" applyFont="1" applyFill="1" applyBorder="1" applyAlignment="1">
      <alignment horizontal="left"/>
      <protection/>
    </xf>
    <xf numFmtId="0" fontId="0" fillId="0" borderId="38" xfId="54" applyFont="1" applyFill="1" applyBorder="1" applyAlignment="1">
      <alignment horizontal="left"/>
      <protection/>
    </xf>
    <xf numFmtId="0" fontId="0" fillId="0" borderId="29" xfId="54" applyFont="1" applyBorder="1" applyAlignment="1">
      <alignment horizontal="left"/>
      <protection/>
    </xf>
    <xf numFmtId="0" fontId="0" fillId="0" borderId="36" xfId="54" applyFont="1" applyBorder="1" applyAlignment="1">
      <alignment horizontal="left"/>
      <protection/>
    </xf>
    <xf numFmtId="0" fontId="0" fillId="0" borderId="23" xfId="54" applyFont="1" applyBorder="1">
      <alignment/>
      <protection/>
    </xf>
    <xf numFmtId="14" fontId="0" fillId="0" borderId="24" xfId="54" applyNumberFormat="1" applyFont="1" applyBorder="1" applyAlignment="1">
      <alignment horizontal="center"/>
      <protection/>
    </xf>
    <xf numFmtId="172" fontId="0" fillId="0" borderId="26" xfId="54" applyNumberFormat="1" applyFont="1" applyFill="1" applyBorder="1" applyAlignment="1">
      <alignment horizontal="center"/>
      <protection/>
    </xf>
    <xf numFmtId="172" fontId="0" fillId="0" borderId="39" xfId="54" applyNumberFormat="1" applyFont="1" applyFill="1" applyBorder="1" applyAlignment="1">
      <alignment horizontal="center"/>
      <protection/>
    </xf>
    <xf numFmtId="0" fontId="0" fillId="0" borderId="15" xfId="54" applyFont="1" applyBorder="1">
      <alignment/>
      <protection/>
    </xf>
    <xf numFmtId="0" fontId="0" fillId="0" borderId="16" xfId="54" applyFont="1" applyBorder="1" applyAlignment="1">
      <alignment horizontal="center"/>
      <protection/>
    </xf>
    <xf numFmtId="0" fontId="0" fillId="0" borderId="35" xfId="54" applyFont="1" applyBorder="1">
      <alignment/>
      <protection/>
    </xf>
    <xf numFmtId="4" fontId="0" fillId="0" borderId="0" xfId="54" applyNumberFormat="1" applyFont="1" applyFill="1" applyBorder="1">
      <alignment/>
      <protection/>
    </xf>
    <xf numFmtId="14" fontId="0" fillId="0" borderId="27" xfId="54" applyNumberFormat="1" applyFont="1" applyBorder="1" applyAlignment="1">
      <alignment horizontal="center"/>
      <protection/>
    </xf>
    <xf numFmtId="0" fontId="0" fillId="0" borderId="34" xfId="54" applyFont="1" applyBorder="1">
      <alignment/>
      <protection/>
    </xf>
    <xf numFmtId="0" fontId="0" fillId="0" borderId="23" xfId="54" applyFont="1" applyFill="1" applyBorder="1">
      <alignment/>
      <protection/>
    </xf>
    <xf numFmtId="0" fontId="0" fillId="0" borderId="27" xfId="54" applyFont="1" applyFill="1" applyBorder="1" applyAlignment="1">
      <alignment horizontal="center"/>
      <protection/>
    </xf>
    <xf numFmtId="14" fontId="0" fillId="0" borderId="27" xfId="54" applyNumberFormat="1" applyFont="1" applyFill="1" applyBorder="1" applyAlignment="1">
      <alignment horizontal="center"/>
      <protection/>
    </xf>
    <xf numFmtId="2" fontId="0" fillId="0" borderId="36" xfId="54" applyNumberFormat="1" applyFont="1" applyFill="1" applyBorder="1" applyAlignment="1">
      <alignment horizontal="center"/>
      <protection/>
    </xf>
    <xf numFmtId="14" fontId="0" fillId="0" borderId="24" xfId="54" applyNumberFormat="1" applyFont="1" applyFill="1" applyBorder="1" applyAlignment="1">
      <alignment horizontal="center"/>
      <protection/>
    </xf>
    <xf numFmtId="0" fontId="0" fillId="0" borderId="40" xfId="54" applyFont="1" applyBorder="1">
      <alignment/>
      <protection/>
    </xf>
    <xf numFmtId="0" fontId="0" fillId="0" borderId="32" xfId="54" applyFont="1" applyBorder="1" applyAlignment="1">
      <alignment horizontal="left"/>
      <protection/>
    </xf>
    <xf numFmtId="0" fontId="0" fillId="0" borderId="0" xfId="54" applyFont="1" applyBorder="1" applyAlignment="1">
      <alignment horizontal="left"/>
      <protection/>
    </xf>
    <xf numFmtId="2" fontId="0" fillId="0" borderId="30" xfId="54" applyNumberFormat="1" applyFont="1" applyFill="1" applyBorder="1">
      <alignment/>
      <protection/>
    </xf>
    <xf numFmtId="4" fontId="0" fillId="0" borderId="30" xfId="54" applyNumberFormat="1" applyFont="1" applyFill="1" applyBorder="1">
      <alignment/>
      <protection/>
    </xf>
    <xf numFmtId="172" fontId="0" fillId="0" borderId="26" xfId="54" applyNumberFormat="1" applyFont="1" applyBorder="1">
      <alignment/>
      <protection/>
    </xf>
    <xf numFmtId="0" fontId="0" fillId="0" borderId="40" xfId="54" applyFont="1" applyFill="1" applyBorder="1">
      <alignment/>
      <protection/>
    </xf>
    <xf numFmtId="0" fontId="0" fillId="0" borderId="38" xfId="54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2" fontId="0" fillId="0" borderId="16" xfId="0" applyNumberFormat="1" applyFont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center"/>
    </xf>
    <xf numFmtId="4" fontId="0" fillId="0" borderId="38" xfId="54" applyNumberFormat="1" applyFont="1" applyFill="1" applyBorder="1" applyAlignment="1">
      <alignment horizontal="center"/>
      <protection/>
    </xf>
    <xf numFmtId="4" fontId="0" fillId="0" borderId="38" xfId="54" applyNumberFormat="1" applyFont="1" applyBorder="1" applyAlignment="1">
      <alignment horizontal="center"/>
      <protection/>
    </xf>
    <xf numFmtId="0" fontId="0" fillId="0" borderId="41" xfId="54" applyFont="1" applyBorder="1">
      <alignment/>
      <protection/>
    </xf>
    <xf numFmtId="0" fontId="0" fillId="0" borderId="42" xfId="54" applyFont="1" applyBorder="1" applyAlignment="1">
      <alignment horizontal="left"/>
      <protection/>
    </xf>
    <xf numFmtId="0" fontId="0" fillId="0" borderId="43" xfId="54" applyFont="1" applyBorder="1" applyAlignment="1">
      <alignment horizontal="center"/>
      <protection/>
    </xf>
    <xf numFmtId="4" fontId="0" fillId="0" borderId="44" xfId="54" applyNumberFormat="1" applyFont="1" applyBorder="1" applyAlignment="1">
      <alignment horizontal="center"/>
      <protection/>
    </xf>
    <xf numFmtId="0" fontId="0" fillId="0" borderId="45" xfId="54" applyFont="1" applyBorder="1" applyAlignment="1">
      <alignment horizontal="center"/>
      <protection/>
    </xf>
    <xf numFmtId="0" fontId="0" fillId="0" borderId="46" xfId="54" applyFont="1" applyBorder="1">
      <alignment/>
      <protection/>
    </xf>
    <xf numFmtId="0" fontId="7" fillId="0" borderId="18" xfId="54" applyFont="1" applyBorder="1">
      <alignment/>
      <protection/>
    </xf>
    <xf numFmtId="4" fontId="7" fillId="0" borderId="47" xfId="54" applyNumberFormat="1" applyFont="1" applyFill="1" applyBorder="1" applyAlignment="1">
      <alignment horizontal="center"/>
      <protection/>
    </xf>
    <xf numFmtId="0" fontId="7" fillId="0" borderId="48" xfId="54" applyFont="1" applyBorder="1">
      <alignment/>
      <protection/>
    </xf>
    <xf numFmtId="0" fontId="7" fillId="0" borderId="19" xfId="54" applyFont="1" applyBorder="1">
      <alignment/>
      <protection/>
    </xf>
    <xf numFmtId="3" fontId="5" fillId="0" borderId="0" xfId="54" applyNumberFormat="1" applyFont="1" applyBorder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реестр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2"/>
  <sheetViews>
    <sheetView tabSelected="1" zoomScalePageLayoutView="0" workbookViewId="0" topLeftCell="A112">
      <selection activeCell="B134" sqref="B134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8.7109375" style="0" customWidth="1"/>
    <col min="4" max="4" width="7.00390625" style="0" customWidth="1"/>
    <col min="5" max="5" width="6.8515625" style="0" customWidth="1"/>
    <col min="6" max="6" width="5.8515625" style="0" customWidth="1"/>
    <col min="7" max="7" width="8.7109375" style="0" customWidth="1"/>
    <col min="8" max="8" width="6.57421875" style="0" customWidth="1"/>
    <col min="9" max="9" width="11.7109375" style="0" customWidth="1"/>
    <col min="10" max="10" width="11.28125" style="0" customWidth="1"/>
    <col min="11" max="11" width="11.421875" style="0" hidden="1" customWidth="1"/>
    <col min="12" max="12" width="11.421875" style="0" customWidth="1"/>
    <col min="13" max="13" width="11.57421875" style="0" customWidth="1"/>
    <col min="14" max="14" width="11.7109375" style="0" customWidth="1"/>
    <col min="15" max="15" width="11.8515625" style="0" customWidth="1"/>
    <col min="16" max="16" width="27.00390625" style="0" customWidth="1"/>
    <col min="17" max="17" width="8.7109375" style="0" customWidth="1"/>
  </cols>
  <sheetData>
    <row r="1" spans="1:1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5.75">
      <c r="A2" s="2"/>
      <c r="B2" s="2"/>
      <c r="C2" s="2"/>
      <c r="D2" s="2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5">
      <c r="A3" s="3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3"/>
    </row>
    <row r="4" spans="1:17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2.75">
      <c r="A5" s="4" t="s">
        <v>1</v>
      </c>
      <c r="B5" s="5" t="s">
        <v>2</v>
      </c>
      <c r="C5" s="4" t="s">
        <v>3</v>
      </c>
      <c r="D5" s="6" t="s">
        <v>4</v>
      </c>
      <c r="E5" s="4" t="s">
        <v>5</v>
      </c>
      <c r="F5" s="4" t="s">
        <v>6</v>
      </c>
      <c r="G5" s="5" t="s">
        <v>7</v>
      </c>
      <c r="H5" s="5" t="s">
        <v>8</v>
      </c>
      <c r="I5" s="4" t="s">
        <v>9</v>
      </c>
      <c r="J5" s="7" t="s">
        <v>10</v>
      </c>
      <c r="K5" s="8"/>
      <c r="L5" s="8"/>
      <c r="M5" s="8"/>
      <c r="N5" s="8"/>
      <c r="O5" s="9"/>
      <c r="P5" s="6" t="s">
        <v>11</v>
      </c>
      <c r="Q5" s="4" t="s">
        <v>12</v>
      </c>
    </row>
    <row r="6" spans="1:17" ht="13.5" thickBot="1">
      <c r="A6" s="10" t="s">
        <v>13</v>
      </c>
      <c r="B6" s="11"/>
      <c r="C6" s="12"/>
      <c r="D6" s="13" t="s">
        <v>14</v>
      </c>
      <c r="E6" s="12" t="s">
        <v>15</v>
      </c>
      <c r="F6" s="12" t="s">
        <v>16</v>
      </c>
      <c r="G6" s="14" t="s">
        <v>17</v>
      </c>
      <c r="H6" s="14" t="s">
        <v>18</v>
      </c>
      <c r="I6" s="15" t="s">
        <v>19</v>
      </c>
      <c r="J6" s="16"/>
      <c r="K6" s="17"/>
      <c r="L6" s="18" t="s">
        <v>20</v>
      </c>
      <c r="M6" s="17"/>
      <c r="N6" s="17"/>
      <c r="O6" s="19"/>
      <c r="P6" s="13" t="s">
        <v>21</v>
      </c>
      <c r="Q6" s="12" t="s">
        <v>22</v>
      </c>
    </row>
    <row r="7" spans="1:17" ht="12.75">
      <c r="A7" s="20"/>
      <c r="B7" s="11"/>
      <c r="C7" s="20"/>
      <c r="D7" s="21"/>
      <c r="E7" s="20"/>
      <c r="F7" s="12" t="s">
        <v>23</v>
      </c>
      <c r="G7" s="20"/>
      <c r="H7" s="11"/>
      <c r="I7" s="12" t="s">
        <v>24</v>
      </c>
      <c r="J7" s="22"/>
      <c r="K7" s="22"/>
      <c r="L7" s="7" t="s">
        <v>25</v>
      </c>
      <c r="M7" s="8" t="s">
        <v>26</v>
      </c>
      <c r="N7" s="8"/>
      <c r="O7" s="9"/>
      <c r="P7" s="13"/>
      <c r="Q7" s="20"/>
    </row>
    <row r="8" spans="1:17" ht="13.5" thickBot="1">
      <c r="A8" s="20"/>
      <c r="B8" s="11"/>
      <c r="C8" s="20"/>
      <c r="D8" s="21"/>
      <c r="E8" s="20"/>
      <c r="F8" s="20"/>
      <c r="G8" s="20"/>
      <c r="H8" s="11"/>
      <c r="I8" s="12" t="s">
        <v>27</v>
      </c>
      <c r="J8" s="23" t="s">
        <v>28</v>
      </c>
      <c r="K8" s="23"/>
      <c r="L8" s="24"/>
      <c r="M8" s="25"/>
      <c r="N8" s="25"/>
      <c r="O8" s="19"/>
      <c r="P8" s="13"/>
      <c r="Q8" s="20"/>
    </row>
    <row r="9" spans="1:17" ht="12.75">
      <c r="A9" s="20"/>
      <c r="B9" s="11"/>
      <c r="C9" s="20"/>
      <c r="D9" s="21"/>
      <c r="E9" s="20"/>
      <c r="F9" s="20"/>
      <c r="G9" s="20"/>
      <c r="H9" s="11"/>
      <c r="I9" s="12" t="s">
        <v>19</v>
      </c>
      <c r="J9" s="22"/>
      <c r="K9" s="22"/>
      <c r="L9" s="12" t="s">
        <v>29</v>
      </c>
      <c r="M9" s="23" t="s">
        <v>30</v>
      </c>
      <c r="N9" s="12" t="s">
        <v>31</v>
      </c>
      <c r="O9" s="13" t="s">
        <v>32</v>
      </c>
      <c r="P9" s="13"/>
      <c r="Q9" s="20"/>
    </row>
    <row r="10" spans="1:17" ht="13.5" thickBot="1">
      <c r="A10" s="26"/>
      <c r="B10" s="24"/>
      <c r="C10" s="26"/>
      <c r="D10" s="19"/>
      <c r="E10" s="26"/>
      <c r="F10" s="26"/>
      <c r="G10" s="26"/>
      <c r="H10" s="24"/>
      <c r="I10" s="27" t="s">
        <v>33</v>
      </c>
      <c r="J10" s="25"/>
      <c r="K10" s="25"/>
      <c r="L10" s="27" t="s">
        <v>34</v>
      </c>
      <c r="M10" s="17" t="s">
        <v>34</v>
      </c>
      <c r="N10" s="27" t="s">
        <v>35</v>
      </c>
      <c r="O10" s="28" t="s">
        <v>36</v>
      </c>
      <c r="P10" s="28"/>
      <c r="Q10" s="26"/>
    </row>
    <row r="11" spans="1:17" ht="13.5" thickBot="1">
      <c r="A11" s="29">
        <v>1</v>
      </c>
      <c r="B11" s="30">
        <v>2</v>
      </c>
      <c r="C11" s="29">
        <v>3</v>
      </c>
      <c r="D11" s="29">
        <v>4</v>
      </c>
      <c r="E11" s="29">
        <v>5</v>
      </c>
      <c r="F11" s="29">
        <v>6</v>
      </c>
      <c r="G11" s="29">
        <v>7</v>
      </c>
      <c r="H11" s="29">
        <v>8</v>
      </c>
      <c r="I11" s="29">
        <v>9</v>
      </c>
      <c r="J11" s="29">
        <v>10</v>
      </c>
      <c r="K11" s="29"/>
      <c r="L11" s="29">
        <v>11</v>
      </c>
      <c r="M11" s="29">
        <v>12</v>
      </c>
      <c r="N11" s="29">
        <v>13</v>
      </c>
      <c r="O11" s="29">
        <v>14</v>
      </c>
      <c r="P11" s="29">
        <v>15</v>
      </c>
      <c r="Q11" s="31">
        <v>16</v>
      </c>
    </row>
    <row r="12" spans="1:17" ht="18" customHeight="1">
      <c r="A12" s="32">
        <v>1</v>
      </c>
      <c r="B12" s="100" t="s">
        <v>69</v>
      </c>
      <c r="C12" s="92">
        <v>5585.2</v>
      </c>
      <c r="D12" s="34">
        <v>5</v>
      </c>
      <c r="E12" s="35">
        <v>1977</v>
      </c>
      <c r="F12" s="34">
        <v>28</v>
      </c>
      <c r="G12" s="35" t="s">
        <v>37</v>
      </c>
      <c r="H12" s="33" t="s">
        <v>38</v>
      </c>
      <c r="I12" s="36">
        <v>39504</v>
      </c>
      <c r="J12" s="101">
        <v>882.044</v>
      </c>
      <c r="K12" s="37">
        <f aca="true" t="shared" si="0" ref="K12:K50">J12-N12</f>
        <v>837.9418</v>
      </c>
      <c r="L12" s="38">
        <f aca="true" t="shared" si="1" ref="L12:L50">K12*0.1578</f>
        <v>132.22721603999997</v>
      </c>
      <c r="M12" s="38">
        <f aca="true" t="shared" si="2" ref="M12:M50">K12*0.2367</f>
        <v>198.34082406</v>
      </c>
      <c r="N12" s="37">
        <f aca="true" t="shared" si="3" ref="N12:N50">J12*0.05</f>
        <v>44.1022</v>
      </c>
      <c r="O12" s="38">
        <f aca="true" t="shared" si="4" ref="O12:O50">K12*0.6055</f>
        <v>507.3737599</v>
      </c>
      <c r="P12" s="39" t="s">
        <v>39</v>
      </c>
      <c r="Q12" s="40">
        <f aca="true" t="shared" si="5" ref="Q12:Q50">J12/C12</f>
        <v>0.15792523096755712</v>
      </c>
    </row>
    <row r="13" spans="1:17" ht="17.25" customHeight="1">
      <c r="A13" s="32">
        <v>2</v>
      </c>
      <c r="B13" s="93" t="s">
        <v>70</v>
      </c>
      <c r="C13" s="92">
        <v>2597.4</v>
      </c>
      <c r="D13" s="35">
        <v>5</v>
      </c>
      <c r="E13" s="35">
        <v>1987</v>
      </c>
      <c r="F13" s="34">
        <v>5</v>
      </c>
      <c r="G13" s="35" t="s">
        <v>37</v>
      </c>
      <c r="H13" s="33" t="s">
        <v>38</v>
      </c>
      <c r="I13" s="36">
        <v>39504</v>
      </c>
      <c r="J13" s="101">
        <v>343.26</v>
      </c>
      <c r="K13" s="37">
        <f t="shared" si="0"/>
        <v>326.097</v>
      </c>
      <c r="L13" s="38">
        <f t="shared" si="1"/>
        <v>51.458106599999994</v>
      </c>
      <c r="M13" s="38">
        <f t="shared" si="2"/>
        <v>77.1871599</v>
      </c>
      <c r="N13" s="37">
        <f t="shared" si="3"/>
        <v>17.163</v>
      </c>
      <c r="O13" s="38">
        <f t="shared" si="4"/>
        <v>197.4517335</v>
      </c>
      <c r="P13" s="39" t="s">
        <v>40</v>
      </c>
      <c r="Q13" s="40">
        <f t="shared" si="5"/>
        <v>0.13215523215523214</v>
      </c>
    </row>
    <row r="14" spans="1:17" ht="17.25" customHeight="1">
      <c r="A14" s="32">
        <v>3</v>
      </c>
      <c r="B14" s="94" t="s">
        <v>71</v>
      </c>
      <c r="C14" s="92">
        <v>4422.42</v>
      </c>
      <c r="D14" s="41">
        <v>5</v>
      </c>
      <c r="E14" s="41">
        <v>1975</v>
      </c>
      <c r="F14" s="42">
        <v>27</v>
      </c>
      <c r="G14" s="41" t="s">
        <v>37</v>
      </c>
      <c r="H14" s="43" t="s">
        <v>41</v>
      </c>
      <c r="I14" s="36">
        <v>39504</v>
      </c>
      <c r="J14" s="102">
        <v>467.95</v>
      </c>
      <c r="K14" s="44">
        <f>J14-N14</f>
        <v>444.5525</v>
      </c>
      <c r="L14" s="45">
        <f>K14*0.1578</f>
        <v>70.1503845</v>
      </c>
      <c r="M14" s="45">
        <f>K14*0.2367</f>
        <v>105.22557675</v>
      </c>
      <c r="N14" s="44">
        <f>J14*0.05</f>
        <v>23.3975</v>
      </c>
      <c r="O14" s="45">
        <f>K14*0.6055</f>
        <v>269.17653875</v>
      </c>
      <c r="P14" s="46" t="s">
        <v>40</v>
      </c>
      <c r="Q14" s="40">
        <f>J14/C14</f>
        <v>0.10581310685100012</v>
      </c>
    </row>
    <row r="15" spans="1:17" ht="17.25" customHeight="1">
      <c r="A15" s="32">
        <v>4</v>
      </c>
      <c r="B15" s="93" t="s">
        <v>72</v>
      </c>
      <c r="C15" s="92">
        <v>4455.2</v>
      </c>
      <c r="D15" s="35">
        <v>5</v>
      </c>
      <c r="E15" s="35">
        <v>1975</v>
      </c>
      <c r="F15" s="34">
        <v>32</v>
      </c>
      <c r="G15" s="35" t="s">
        <v>37</v>
      </c>
      <c r="H15" s="33" t="s">
        <v>38</v>
      </c>
      <c r="I15" s="36">
        <v>39504</v>
      </c>
      <c r="J15" s="101">
        <v>980.24</v>
      </c>
      <c r="K15" s="37">
        <f t="shared" si="0"/>
        <v>931.2280000000001</v>
      </c>
      <c r="L15" s="38">
        <f t="shared" si="1"/>
        <v>146.9477784</v>
      </c>
      <c r="M15" s="38">
        <f t="shared" si="2"/>
        <v>220.4216676</v>
      </c>
      <c r="N15" s="37">
        <f t="shared" si="3"/>
        <v>49.012</v>
      </c>
      <c r="O15" s="38">
        <f t="shared" si="4"/>
        <v>563.858554</v>
      </c>
      <c r="P15" s="39" t="s">
        <v>42</v>
      </c>
      <c r="Q15" s="40">
        <f t="shared" si="5"/>
        <v>0.22002154785419287</v>
      </c>
    </row>
    <row r="16" spans="1:17" ht="18" customHeight="1">
      <c r="A16" s="32">
        <v>5</v>
      </c>
      <c r="B16" s="93" t="s">
        <v>73</v>
      </c>
      <c r="C16" s="92">
        <v>4213.72</v>
      </c>
      <c r="D16" s="35">
        <v>5</v>
      </c>
      <c r="E16" s="35">
        <v>1978</v>
      </c>
      <c r="F16" s="34">
        <v>22</v>
      </c>
      <c r="G16" s="35" t="s">
        <v>37</v>
      </c>
      <c r="H16" s="33" t="s">
        <v>38</v>
      </c>
      <c r="I16" s="36">
        <v>39504</v>
      </c>
      <c r="J16" s="101">
        <v>516.42</v>
      </c>
      <c r="K16" s="37">
        <f t="shared" si="0"/>
        <v>490.59899999999993</v>
      </c>
      <c r="L16" s="38">
        <f t="shared" si="1"/>
        <v>77.41652219999999</v>
      </c>
      <c r="M16" s="38">
        <f t="shared" si="2"/>
        <v>116.12478329999998</v>
      </c>
      <c r="N16" s="37">
        <f t="shared" si="3"/>
        <v>25.820999999999998</v>
      </c>
      <c r="O16" s="38">
        <f t="shared" si="4"/>
        <v>297.05769449999997</v>
      </c>
      <c r="P16" s="39" t="s">
        <v>40</v>
      </c>
      <c r="Q16" s="40">
        <f t="shared" si="5"/>
        <v>0.12255679067427355</v>
      </c>
    </row>
    <row r="17" spans="1:17" ht="18" customHeight="1">
      <c r="A17" s="32">
        <v>6</v>
      </c>
      <c r="B17" s="93" t="s">
        <v>74</v>
      </c>
      <c r="C17" s="92">
        <v>6635.6</v>
      </c>
      <c r="D17" s="35">
        <v>5</v>
      </c>
      <c r="E17" s="35">
        <v>1992</v>
      </c>
      <c r="F17" s="34">
        <v>0</v>
      </c>
      <c r="G17" s="35" t="s">
        <v>37</v>
      </c>
      <c r="H17" s="33" t="s">
        <v>38</v>
      </c>
      <c r="I17" s="36">
        <v>39504</v>
      </c>
      <c r="J17" s="101">
        <v>907.36</v>
      </c>
      <c r="K17" s="37">
        <f t="shared" si="0"/>
        <v>861.992</v>
      </c>
      <c r="L17" s="38">
        <f t="shared" si="1"/>
        <v>136.0223376</v>
      </c>
      <c r="M17" s="38">
        <f t="shared" si="2"/>
        <v>204.0335064</v>
      </c>
      <c r="N17" s="37">
        <f t="shared" si="3"/>
        <v>45.368</v>
      </c>
      <c r="O17" s="38">
        <f t="shared" si="4"/>
        <v>521.936156</v>
      </c>
      <c r="P17" s="39" t="s">
        <v>39</v>
      </c>
      <c r="Q17" s="40">
        <f t="shared" si="5"/>
        <v>0.13674121405750797</v>
      </c>
    </row>
    <row r="18" spans="1:17" ht="18" customHeight="1">
      <c r="A18" s="32">
        <v>7</v>
      </c>
      <c r="B18" s="93" t="s">
        <v>75</v>
      </c>
      <c r="C18" s="92">
        <v>5284.7</v>
      </c>
      <c r="D18" s="35">
        <v>5</v>
      </c>
      <c r="E18" s="35">
        <v>1983</v>
      </c>
      <c r="F18" s="34">
        <v>13</v>
      </c>
      <c r="G18" s="35" t="s">
        <v>37</v>
      </c>
      <c r="H18" s="33" t="s">
        <v>38</v>
      </c>
      <c r="I18" s="36">
        <v>39504</v>
      </c>
      <c r="J18" s="101">
        <v>578.3</v>
      </c>
      <c r="K18" s="37">
        <f t="shared" si="0"/>
        <v>549.385</v>
      </c>
      <c r="L18" s="38">
        <f t="shared" si="1"/>
        <v>86.692953</v>
      </c>
      <c r="M18" s="38">
        <f t="shared" si="2"/>
        <v>130.03942949999998</v>
      </c>
      <c r="N18" s="37">
        <f t="shared" si="3"/>
        <v>28.915</v>
      </c>
      <c r="O18" s="38">
        <f t="shared" si="4"/>
        <v>332.6526175</v>
      </c>
      <c r="P18" s="39" t="s">
        <v>40</v>
      </c>
      <c r="Q18" s="40">
        <f t="shared" si="5"/>
        <v>0.10942910666641437</v>
      </c>
    </row>
    <row r="19" spans="1:17" ht="18" customHeight="1">
      <c r="A19" s="32">
        <v>8</v>
      </c>
      <c r="B19" s="93" t="s">
        <v>76</v>
      </c>
      <c r="C19" s="92">
        <v>5385.9</v>
      </c>
      <c r="D19" s="35">
        <v>5</v>
      </c>
      <c r="E19" s="35">
        <v>1982</v>
      </c>
      <c r="F19" s="34">
        <v>11</v>
      </c>
      <c r="G19" s="35" t="s">
        <v>37</v>
      </c>
      <c r="H19" s="33" t="s">
        <v>38</v>
      </c>
      <c r="I19" s="36">
        <v>39504</v>
      </c>
      <c r="J19" s="101">
        <v>516.93</v>
      </c>
      <c r="K19" s="37">
        <f t="shared" si="0"/>
        <v>491.08349999999996</v>
      </c>
      <c r="L19" s="38">
        <f t="shared" si="1"/>
        <v>77.4929763</v>
      </c>
      <c r="M19" s="38">
        <f t="shared" si="2"/>
        <v>116.23946444999999</v>
      </c>
      <c r="N19" s="37">
        <f t="shared" si="3"/>
        <v>25.8465</v>
      </c>
      <c r="O19" s="38">
        <f t="shared" si="4"/>
        <v>297.35105925</v>
      </c>
      <c r="P19" s="39" t="s">
        <v>40</v>
      </c>
      <c r="Q19" s="40">
        <f t="shared" si="5"/>
        <v>0.09597838801314543</v>
      </c>
    </row>
    <row r="20" spans="1:17" ht="18" customHeight="1">
      <c r="A20" s="32">
        <v>9</v>
      </c>
      <c r="B20" s="93" t="s">
        <v>77</v>
      </c>
      <c r="C20" s="92">
        <v>6090</v>
      </c>
      <c r="D20" s="35">
        <v>5</v>
      </c>
      <c r="E20" s="35">
        <v>1990</v>
      </c>
      <c r="F20" s="34">
        <v>0</v>
      </c>
      <c r="G20" s="35" t="s">
        <v>37</v>
      </c>
      <c r="H20" s="33" t="s">
        <v>38</v>
      </c>
      <c r="I20" s="36">
        <v>39504</v>
      </c>
      <c r="J20" s="101">
        <v>581.78</v>
      </c>
      <c r="K20" s="37">
        <f t="shared" si="0"/>
        <v>552.691</v>
      </c>
      <c r="L20" s="38">
        <f t="shared" si="1"/>
        <v>87.2146398</v>
      </c>
      <c r="M20" s="38">
        <f t="shared" si="2"/>
        <v>130.8219597</v>
      </c>
      <c r="N20" s="37">
        <f t="shared" si="3"/>
        <v>29.089</v>
      </c>
      <c r="O20" s="38">
        <f t="shared" si="4"/>
        <v>334.65440050000007</v>
      </c>
      <c r="P20" s="39" t="s">
        <v>40</v>
      </c>
      <c r="Q20" s="40">
        <f t="shared" si="5"/>
        <v>0.0955303776683087</v>
      </c>
    </row>
    <row r="21" spans="1:17" ht="18" customHeight="1">
      <c r="A21" s="32">
        <v>10</v>
      </c>
      <c r="B21" s="93" t="s">
        <v>78</v>
      </c>
      <c r="C21" s="92">
        <v>3614.7</v>
      </c>
      <c r="D21" s="35">
        <v>5</v>
      </c>
      <c r="E21" s="35">
        <v>1985</v>
      </c>
      <c r="F21" s="34">
        <v>8</v>
      </c>
      <c r="G21" s="35" t="s">
        <v>37</v>
      </c>
      <c r="H21" s="33" t="s">
        <v>38</v>
      </c>
      <c r="I21" s="36">
        <v>39504</v>
      </c>
      <c r="J21" s="101">
        <v>513.47</v>
      </c>
      <c r="K21" s="37">
        <f t="shared" si="0"/>
        <v>487.79650000000004</v>
      </c>
      <c r="L21" s="38">
        <f t="shared" si="1"/>
        <v>76.9742877</v>
      </c>
      <c r="M21" s="38">
        <f t="shared" si="2"/>
        <v>115.46143155</v>
      </c>
      <c r="N21" s="37">
        <f t="shared" si="3"/>
        <v>25.673500000000004</v>
      </c>
      <c r="O21" s="38">
        <f t="shared" si="4"/>
        <v>295.36078075000006</v>
      </c>
      <c r="P21" s="39" t="s">
        <v>39</v>
      </c>
      <c r="Q21" s="40">
        <f t="shared" si="5"/>
        <v>0.14205051594876478</v>
      </c>
    </row>
    <row r="22" spans="1:17" ht="17.25" customHeight="1">
      <c r="A22" s="32">
        <v>11</v>
      </c>
      <c r="B22" s="93" t="s">
        <v>79</v>
      </c>
      <c r="C22" s="92">
        <v>3617</v>
      </c>
      <c r="D22" s="35">
        <v>5</v>
      </c>
      <c r="E22" s="35">
        <v>1985</v>
      </c>
      <c r="F22" s="34">
        <v>8</v>
      </c>
      <c r="G22" s="35" t="s">
        <v>37</v>
      </c>
      <c r="H22" s="33" t="s">
        <v>38</v>
      </c>
      <c r="I22" s="36">
        <v>39504</v>
      </c>
      <c r="J22" s="101">
        <v>970.75</v>
      </c>
      <c r="K22" s="37">
        <f t="shared" si="0"/>
        <v>922.2125</v>
      </c>
      <c r="L22" s="38">
        <f t="shared" si="1"/>
        <v>145.52513249999998</v>
      </c>
      <c r="M22" s="38">
        <f t="shared" si="2"/>
        <v>218.28769874999998</v>
      </c>
      <c r="N22" s="37">
        <f t="shared" si="3"/>
        <v>48.5375</v>
      </c>
      <c r="O22" s="38">
        <f t="shared" si="4"/>
        <v>558.39966875</v>
      </c>
      <c r="P22" s="39" t="s">
        <v>42</v>
      </c>
      <c r="Q22" s="40">
        <f t="shared" si="5"/>
        <v>0.26838540226707214</v>
      </c>
    </row>
    <row r="23" spans="1:17" ht="18" customHeight="1">
      <c r="A23" s="32">
        <v>12</v>
      </c>
      <c r="B23" s="93" t="s">
        <v>80</v>
      </c>
      <c r="C23" s="92">
        <v>3616.1</v>
      </c>
      <c r="D23" s="35">
        <v>5</v>
      </c>
      <c r="E23" s="35">
        <v>1988</v>
      </c>
      <c r="F23" s="34">
        <v>8</v>
      </c>
      <c r="G23" s="35" t="s">
        <v>37</v>
      </c>
      <c r="H23" s="33" t="s">
        <v>38</v>
      </c>
      <c r="I23" s="36">
        <v>39504</v>
      </c>
      <c r="J23" s="101">
        <v>981.63</v>
      </c>
      <c r="K23" s="37">
        <f t="shared" si="0"/>
        <v>932.5485</v>
      </c>
      <c r="L23" s="38">
        <f t="shared" si="1"/>
        <v>147.1561533</v>
      </c>
      <c r="M23" s="38">
        <f t="shared" si="2"/>
        <v>220.73422994999999</v>
      </c>
      <c r="N23" s="37">
        <f t="shared" si="3"/>
        <v>49.081500000000005</v>
      </c>
      <c r="O23" s="38">
        <f t="shared" si="4"/>
        <v>564.65811675</v>
      </c>
      <c r="P23" s="39" t="s">
        <v>42</v>
      </c>
      <c r="Q23" s="40">
        <f t="shared" si="5"/>
        <v>0.27146096623434085</v>
      </c>
    </row>
    <row r="24" spans="1:17" ht="18" customHeight="1">
      <c r="A24" s="32">
        <v>13</v>
      </c>
      <c r="B24" s="93" t="s">
        <v>81</v>
      </c>
      <c r="C24" s="92">
        <v>4791.2</v>
      </c>
      <c r="D24" s="35">
        <v>5</v>
      </c>
      <c r="E24" s="35">
        <v>1991</v>
      </c>
      <c r="F24" s="34">
        <v>0</v>
      </c>
      <c r="G24" s="35" t="s">
        <v>37</v>
      </c>
      <c r="H24" s="33" t="s">
        <v>38</v>
      </c>
      <c r="I24" s="36">
        <v>39504</v>
      </c>
      <c r="J24" s="101">
        <v>623.63</v>
      </c>
      <c r="K24" s="37">
        <f t="shared" si="0"/>
        <v>592.4485</v>
      </c>
      <c r="L24" s="38">
        <f t="shared" si="1"/>
        <v>93.48837329999999</v>
      </c>
      <c r="M24" s="38">
        <f t="shared" si="2"/>
        <v>140.23255995</v>
      </c>
      <c r="N24" s="37">
        <f t="shared" si="3"/>
        <v>31.1815</v>
      </c>
      <c r="O24" s="38">
        <f t="shared" si="4"/>
        <v>358.72756675</v>
      </c>
      <c r="P24" s="39" t="s">
        <v>40</v>
      </c>
      <c r="Q24" s="40">
        <f t="shared" si="5"/>
        <v>0.13016154616797462</v>
      </c>
    </row>
    <row r="25" spans="1:17" ht="18" customHeight="1">
      <c r="A25" s="122">
        <v>14</v>
      </c>
      <c r="B25" s="57" t="s">
        <v>82</v>
      </c>
      <c r="C25" s="63">
        <v>7439.9</v>
      </c>
      <c r="D25" s="56">
        <v>9</v>
      </c>
      <c r="E25" s="56">
        <v>1987</v>
      </c>
      <c r="F25" s="48">
        <v>14</v>
      </c>
      <c r="G25" s="56" t="s">
        <v>43</v>
      </c>
      <c r="H25" s="56" t="s">
        <v>38</v>
      </c>
      <c r="I25" s="123">
        <v>39504</v>
      </c>
      <c r="J25" s="103">
        <v>1335.29</v>
      </c>
      <c r="K25" s="50">
        <f t="shared" si="0"/>
        <v>1268.5255</v>
      </c>
      <c r="L25" s="68">
        <f t="shared" si="1"/>
        <v>200.17332389999999</v>
      </c>
      <c r="M25" s="68">
        <f t="shared" si="2"/>
        <v>300.25998584999996</v>
      </c>
      <c r="N25" s="50">
        <f t="shared" si="3"/>
        <v>66.7645</v>
      </c>
      <c r="O25" s="68">
        <f t="shared" si="4"/>
        <v>768.09219025</v>
      </c>
      <c r="P25" s="48" t="s">
        <v>44</v>
      </c>
      <c r="Q25" s="124">
        <f t="shared" si="5"/>
        <v>0.17947687468917595</v>
      </c>
    </row>
    <row r="26" spans="1:17" ht="18" customHeight="1">
      <c r="A26" s="122">
        <v>15</v>
      </c>
      <c r="B26" s="66" t="s">
        <v>83</v>
      </c>
      <c r="C26" s="113">
        <v>4983.3</v>
      </c>
      <c r="D26" s="67">
        <v>5</v>
      </c>
      <c r="E26" s="67">
        <v>1989</v>
      </c>
      <c r="F26" s="51">
        <v>0</v>
      </c>
      <c r="G26" s="67" t="s">
        <v>37</v>
      </c>
      <c r="H26" s="67" t="s">
        <v>38</v>
      </c>
      <c r="I26" s="123">
        <v>39504</v>
      </c>
      <c r="J26" s="104">
        <v>1735.4</v>
      </c>
      <c r="K26" s="114">
        <f t="shared" si="0"/>
        <v>1648.63</v>
      </c>
      <c r="L26" s="65">
        <f t="shared" si="1"/>
        <v>260.153814</v>
      </c>
      <c r="M26" s="65">
        <f t="shared" si="2"/>
        <v>390.230721</v>
      </c>
      <c r="N26" s="114">
        <f t="shared" si="3"/>
        <v>86.77000000000001</v>
      </c>
      <c r="O26" s="65">
        <f t="shared" si="4"/>
        <v>998.2454650000001</v>
      </c>
      <c r="P26" s="51" t="s">
        <v>42</v>
      </c>
      <c r="Q26" s="125">
        <f t="shared" si="5"/>
        <v>0.34824313206108404</v>
      </c>
    </row>
    <row r="27" spans="1:17" ht="18" customHeight="1">
      <c r="A27" s="122">
        <v>16</v>
      </c>
      <c r="B27" s="57" t="s">
        <v>84</v>
      </c>
      <c r="C27" s="113">
        <v>3799.86</v>
      </c>
      <c r="D27" s="56">
        <v>9</v>
      </c>
      <c r="E27" s="56">
        <v>1987</v>
      </c>
      <c r="F27" s="48">
        <v>6</v>
      </c>
      <c r="G27" s="56" t="s">
        <v>43</v>
      </c>
      <c r="H27" s="56" t="s">
        <v>38</v>
      </c>
      <c r="I27" s="123">
        <v>39504</v>
      </c>
      <c r="J27" s="103">
        <v>692.34</v>
      </c>
      <c r="K27" s="50">
        <f t="shared" si="0"/>
        <v>657.7230000000001</v>
      </c>
      <c r="L27" s="68">
        <f t="shared" si="1"/>
        <v>103.78868940000001</v>
      </c>
      <c r="M27" s="68">
        <f t="shared" si="2"/>
        <v>155.68303410000001</v>
      </c>
      <c r="N27" s="50">
        <f t="shared" si="3"/>
        <v>34.617000000000004</v>
      </c>
      <c r="O27" s="68">
        <f t="shared" si="4"/>
        <v>398.2512765000001</v>
      </c>
      <c r="P27" s="48" t="s">
        <v>45</v>
      </c>
      <c r="Q27" s="124">
        <f t="shared" si="5"/>
        <v>0.18220144952708783</v>
      </c>
    </row>
    <row r="28" spans="1:17" ht="16.5" customHeight="1">
      <c r="A28" s="122">
        <v>17</v>
      </c>
      <c r="B28" s="57" t="s">
        <v>85</v>
      </c>
      <c r="C28" s="68">
        <v>5610.71</v>
      </c>
      <c r="D28" s="56">
        <v>5</v>
      </c>
      <c r="E28" s="48">
        <v>1989</v>
      </c>
      <c r="F28" s="48">
        <v>0</v>
      </c>
      <c r="G28" s="48" t="s">
        <v>37</v>
      </c>
      <c r="H28" s="48" t="s">
        <v>38</v>
      </c>
      <c r="I28" s="123">
        <v>39504</v>
      </c>
      <c r="J28" s="103">
        <v>730.46</v>
      </c>
      <c r="K28" s="50">
        <f t="shared" si="0"/>
        <v>693.937</v>
      </c>
      <c r="L28" s="68">
        <f t="shared" si="1"/>
        <v>109.5032586</v>
      </c>
      <c r="M28" s="68">
        <f t="shared" si="2"/>
        <v>164.2548879</v>
      </c>
      <c r="N28" s="50">
        <f t="shared" si="3"/>
        <v>36.523</v>
      </c>
      <c r="O28" s="68">
        <f t="shared" si="4"/>
        <v>420.17885350000006</v>
      </c>
      <c r="P28" s="48" t="s">
        <v>40</v>
      </c>
      <c r="Q28" s="124">
        <f t="shared" si="5"/>
        <v>0.13019029677170982</v>
      </c>
    </row>
    <row r="29" spans="1:17" ht="17.25" customHeight="1">
      <c r="A29" s="122">
        <v>18</v>
      </c>
      <c r="B29" s="57" t="s">
        <v>86</v>
      </c>
      <c r="C29" s="68">
        <v>631.8</v>
      </c>
      <c r="D29" s="56">
        <v>2</v>
      </c>
      <c r="E29" s="48">
        <v>1946</v>
      </c>
      <c r="F29" s="48">
        <v>51</v>
      </c>
      <c r="G29" s="48" t="s">
        <v>46</v>
      </c>
      <c r="H29" s="48" t="s">
        <v>38</v>
      </c>
      <c r="I29" s="123">
        <v>39504</v>
      </c>
      <c r="J29" s="103">
        <v>434.84</v>
      </c>
      <c r="K29" s="50">
        <f t="shared" si="0"/>
        <v>413.09799999999996</v>
      </c>
      <c r="L29" s="68">
        <f t="shared" si="1"/>
        <v>65.18686439999999</v>
      </c>
      <c r="M29" s="68">
        <f t="shared" si="2"/>
        <v>97.78029659999999</v>
      </c>
      <c r="N29" s="50">
        <f t="shared" si="3"/>
        <v>21.742</v>
      </c>
      <c r="O29" s="68">
        <f t="shared" si="4"/>
        <v>250.13083899999998</v>
      </c>
      <c r="P29" s="48" t="s">
        <v>47</v>
      </c>
      <c r="Q29" s="124">
        <f t="shared" si="5"/>
        <v>0.688255777144666</v>
      </c>
    </row>
    <row r="30" spans="1:17" ht="18" customHeight="1">
      <c r="A30" s="122">
        <v>19</v>
      </c>
      <c r="B30" s="49" t="s">
        <v>87</v>
      </c>
      <c r="C30" s="68">
        <v>3714.7</v>
      </c>
      <c r="D30" s="48">
        <v>5</v>
      </c>
      <c r="E30" s="48">
        <v>1971</v>
      </c>
      <c r="F30" s="48">
        <v>43</v>
      </c>
      <c r="G30" s="48" t="s">
        <v>37</v>
      </c>
      <c r="H30" s="48" t="s">
        <v>38</v>
      </c>
      <c r="I30" s="123">
        <v>39504</v>
      </c>
      <c r="J30" s="103">
        <v>1025.72</v>
      </c>
      <c r="K30" s="50">
        <f t="shared" si="0"/>
        <v>974.434</v>
      </c>
      <c r="L30" s="68">
        <f t="shared" si="1"/>
        <v>153.76568519999998</v>
      </c>
      <c r="M30" s="68">
        <f t="shared" si="2"/>
        <v>230.64852779999998</v>
      </c>
      <c r="N30" s="50">
        <f t="shared" si="3"/>
        <v>51.286</v>
      </c>
      <c r="O30" s="68">
        <f t="shared" si="4"/>
        <v>590.0197870000001</v>
      </c>
      <c r="P30" s="48" t="s">
        <v>42</v>
      </c>
      <c r="Q30" s="124">
        <f t="shared" si="5"/>
        <v>0.27612458610385765</v>
      </c>
    </row>
    <row r="31" spans="1:17" ht="17.25" customHeight="1">
      <c r="A31" s="122">
        <v>20</v>
      </c>
      <c r="B31" s="49" t="s">
        <v>88</v>
      </c>
      <c r="C31" s="68">
        <v>1005.5</v>
      </c>
      <c r="D31" s="48">
        <v>5</v>
      </c>
      <c r="E31" s="48">
        <v>1961</v>
      </c>
      <c r="F31" s="48">
        <v>52</v>
      </c>
      <c r="G31" s="48" t="s">
        <v>37</v>
      </c>
      <c r="H31" s="48" t="s">
        <v>38</v>
      </c>
      <c r="I31" s="123">
        <v>39504</v>
      </c>
      <c r="J31" s="103">
        <v>287.28</v>
      </c>
      <c r="K31" s="50">
        <f t="shared" si="0"/>
        <v>272.916</v>
      </c>
      <c r="L31" s="68">
        <f t="shared" si="1"/>
        <v>43.0661448</v>
      </c>
      <c r="M31" s="68">
        <f t="shared" si="2"/>
        <v>64.5992172</v>
      </c>
      <c r="N31" s="50">
        <f t="shared" si="3"/>
        <v>14.363999999999999</v>
      </c>
      <c r="O31" s="68">
        <f t="shared" si="4"/>
        <v>165.250638</v>
      </c>
      <c r="P31" s="48" t="s">
        <v>40</v>
      </c>
      <c r="Q31" s="124">
        <f t="shared" si="5"/>
        <v>0.2857086026852312</v>
      </c>
    </row>
    <row r="32" spans="1:17" ht="17.25" customHeight="1">
      <c r="A32" s="122">
        <v>21</v>
      </c>
      <c r="B32" s="49" t="s">
        <v>89</v>
      </c>
      <c r="C32" s="68">
        <v>925.4</v>
      </c>
      <c r="D32" s="48">
        <v>3</v>
      </c>
      <c r="E32" s="48">
        <v>1956</v>
      </c>
      <c r="F32" s="48">
        <v>55</v>
      </c>
      <c r="G32" s="48" t="s">
        <v>37</v>
      </c>
      <c r="H32" s="48" t="s">
        <v>38</v>
      </c>
      <c r="I32" s="123">
        <v>39504</v>
      </c>
      <c r="J32" s="103">
        <v>147.24</v>
      </c>
      <c r="K32" s="50">
        <f t="shared" si="0"/>
        <v>139.87800000000001</v>
      </c>
      <c r="L32" s="68">
        <f t="shared" si="1"/>
        <v>22.072748400000002</v>
      </c>
      <c r="M32" s="68">
        <f t="shared" si="2"/>
        <v>33.1091226</v>
      </c>
      <c r="N32" s="50">
        <f t="shared" si="3"/>
        <v>7.362000000000001</v>
      </c>
      <c r="O32" s="68">
        <f t="shared" si="4"/>
        <v>84.69612900000001</v>
      </c>
      <c r="P32" s="48" t="s">
        <v>48</v>
      </c>
      <c r="Q32" s="124">
        <f t="shared" si="5"/>
        <v>0.1591095742381673</v>
      </c>
    </row>
    <row r="33" spans="1:17" ht="17.25" customHeight="1">
      <c r="A33" s="122">
        <v>22</v>
      </c>
      <c r="B33" s="47" t="s">
        <v>90</v>
      </c>
      <c r="C33" s="68">
        <v>1244.5</v>
      </c>
      <c r="D33" s="48">
        <v>5</v>
      </c>
      <c r="E33" s="48">
        <v>1961</v>
      </c>
      <c r="F33" s="48">
        <v>30</v>
      </c>
      <c r="G33" s="48" t="s">
        <v>37</v>
      </c>
      <c r="H33" s="48" t="s">
        <v>38</v>
      </c>
      <c r="I33" s="123">
        <v>39504</v>
      </c>
      <c r="J33" s="103">
        <v>109.24</v>
      </c>
      <c r="K33" s="50">
        <f t="shared" si="0"/>
        <v>103.77799999999999</v>
      </c>
      <c r="L33" s="68">
        <f t="shared" si="1"/>
        <v>16.376168399999997</v>
      </c>
      <c r="M33" s="68">
        <f t="shared" si="2"/>
        <v>24.564252599999996</v>
      </c>
      <c r="N33" s="50">
        <f t="shared" si="3"/>
        <v>5.462</v>
      </c>
      <c r="O33" s="68">
        <f t="shared" si="4"/>
        <v>62.837579</v>
      </c>
      <c r="P33" s="48" t="s">
        <v>48</v>
      </c>
      <c r="Q33" s="124">
        <f t="shared" si="5"/>
        <v>0.08777822418642024</v>
      </c>
    </row>
    <row r="34" spans="1:17" ht="17.25" customHeight="1">
      <c r="A34" s="122">
        <v>23</v>
      </c>
      <c r="B34" s="95" t="s">
        <v>100</v>
      </c>
      <c r="C34" s="65">
        <v>1299.6</v>
      </c>
      <c r="D34" s="51">
        <v>5</v>
      </c>
      <c r="E34" s="51">
        <v>1961</v>
      </c>
      <c r="F34" s="51">
        <v>52</v>
      </c>
      <c r="G34" s="51" t="s">
        <v>37</v>
      </c>
      <c r="H34" s="51" t="s">
        <v>38</v>
      </c>
      <c r="I34" s="123">
        <v>39504</v>
      </c>
      <c r="J34" s="104">
        <v>425.54</v>
      </c>
      <c r="K34" s="50">
        <f t="shared" si="0"/>
        <v>404.26300000000003</v>
      </c>
      <c r="L34" s="68">
        <f t="shared" si="1"/>
        <v>63.792701400000006</v>
      </c>
      <c r="M34" s="68">
        <f t="shared" si="2"/>
        <v>95.68905210000001</v>
      </c>
      <c r="N34" s="50">
        <f t="shared" si="3"/>
        <v>21.277</v>
      </c>
      <c r="O34" s="68">
        <f t="shared" si="4"/>
        <v>244.78124650000004</v>
      </c>
      <c r="P34" s="48" t="s">
        <v>49</v>
      </c>
      <c r="Q34" s="124">
        <f t="shared" si="5"/>
        <v>0.3274392120652509</v>
      </c>
    </row>
    <row r="35" spans="1:17" ht="18" customHeight="1">
      <c r="A35" s="122">
        <v>24</v>
      </c>
      <c r="B35" s="97" t="s">
        <v>101</v>
      </c>
      <c r="C35" s="68">
        <v>1174.4</v>
      </c>
      <c r="D35" s="52">
        <v>5</v>
      </c>
      <c r="E35" s="48">
        <v>1963</v>
      </c>
      <c r="F35" s="53">
        <v>49</v>
      </c>
      <c r="G35" s="48" t="s">
        <v>37</v>
      </c>
      <c r="H35" s="48" t="s">
        <v>38</v>
      </c>
      <c r="I35" s="123">
        <v>39504</v>
      </c>
      <c r="J35" s="105">
        <v>382.46</v>
      </c>
      <c r="K35" s="50">
        <f t="shared" si="0"/>
        <v>363.337</v>
      </c>
      <c r="L35" s="68">
        <f t="shared" si="1"/>
        <v>57.33457859999999</v>
      </c>
      <c r="M35" s="68">
        <f t="shared" si="2"/>
        <v>86.0018679</v>
      </c>
      <c r="N35" s="50">
        <f t="shared" si="3"/>
        <v>19.123</v>
      </c>
      <c r="O35" s="68">
        <f t="shared" si="4"/>
        <v>220.0005535</v>
      </c>
      <c r="P35" s="48" t="s">
        <v>49</v>
      </c>
      <c r="Q35" s="124">
        <f t="shared" si="5"/>
        <v>0.32566416893732963</v>
      </c>
    </row>
    <row r="36" spans="1:17" ht="17.25" customHeight="1">
      <c r="A36" s="122">
        <v>25</v>
      </c>
      <c r="B36" s="47" t="s">
        <v>102</v>
      </c>
      <c r="C36" s="68">
        <v>1254.2</v>
      </c>
      <c r="D36" s="48">
        <v>5</v>
      </c>
      <c r="E36" s="48">
        <v>1961</v>
      </c>
      <c r="F36" s="48">
        <v>45</v>
      </c>
      <c r="G36" s="48" t="s">
        <v>37</v>
      </c>
      <c r="H36" s="48" t="s">
        <v>38</v>
      </c>
      <c r="I36" s="123">
        <v>39504</v>
      </c>
      <c r="J36" s="103">
        <v>109.45</v>
      </c>
      <c r="K36" s="50">
        <f t="shared" si="0"/>
        <v>103.9775</v>
      </c>
      <c r="L36" s="68">
        <f t="shared" si="1"/>
        <v>16.4076495</v>
      </c>
      <c r="M36" s="68">
        <f t="shared" si="2"/>
        <v>24.61147425</v>
      </c>
      <c r="N36" s="50">
        <f t="shared" si="3"/>
        <v>5.4725</v>
      </c>
      <c r="O36" s="68">
        <f t="shared" si="4"/>
        <v>62.95837625000001</v>
      </c>
      <c r="P36" s="48" t="s">
        <v>48</v>
      </c>
      <c r="Q36" s="124">
        <f t="shared" si="5"/>
        <v>0.0872667836070802</v>
      </c>
    </row>
    <row r="37" spans="1:17" ht="18" customHeight="1">
      <c r="A37" s="122">
        <v>26</v>
      </c>
      <c r="B37" s="49" t="s">
        <v>103</v>
      </c>
      <c r="C37" s="68">
        <v>1734.3</v>
      </c>
      <c r="D37" s="48">
        <v>5</v>
      </c>
      <c r="E37" s="48">
        <v>1995</v>
      </c>
      <c r="F37" s="48">
        <v>5</v>
      </c>
      <c r="G37" s="48" t="s">
        <v>37</v>
      </c>
      <c r="H37" s="48" t="s">
        <v>38</v>
      </c>
      <c r="I37" s="123">
        <v>39504</v>
      </c>
      <c r="J37" s="103">
        <v>472.55</v>
      </c>
      <c r="K37" s="50">
        <f t="shared" si="0"/>
        <v>448.9225</v>
      </c>
      <c r="L37" s="68">
        <f t="shared" si="1"/>
        <v>70.8399705</v>
      </c>
      <c r="M37" s="68">
        <f t="shared" si="2"/>
        <v>106.25995575</v>
      </c>
      <c r="N37" s="50">
        <f t="shared" si="3"/>
        <v>23.6275</v>
      </c>
      <c r="O37" s="68">
        <f t="shared" si="4"/>
        <v>271.82257375</v>
      </c>
      <c r="P37" s="48" t="s">
        <v>49</v>
      </c>
      <c r="Q37" s="124">
        <f t="shared" si="5"/>
        <v>0.272473043879375</v>
      </c>
    </row>
    <row r="38" spans="1:17" ht="18" customHeight="1">
      <c r="A38" s="122">
        <v>27</v>
      </c>
      <c r="B38" s="96" t="s">
        <v>104</v>
      </c>
      <c r="C38" s="68">
        <v>2428.31</v>
      </c>
      <c r="D38" s="55">
        <v>5</v>
      </c>
      <c r="E38" s="55">
        <v>1963</v>
      </c>
      <c r="F38" s="55">
        <v>41</v>
      </c>
      <c r="G38" s="55" t="s">
        <v>37</v>
      </c>
      <c r="H38" s="55" t="s">
        <v>38</v>
      </c>
      <c r="I38" s="123">
        <v>39504</v>
      </c>
      <c r="J38" s="103">
        <v>513.85</v>
      </c>
      <c r="K38" s="50">
        <f t="shared" si="0"/>
        <v>488.1575</v>
      </c>
      <c r="L38" s="50">
        <f t="shared" si="1"/>
        <v>77.0312535</v>
      </c>
      <c r="M38" s="50">
        <f t="shared" si="2"/>
        <v>115.54688025</v>
      </c>
      <c r="N38" s="50">
        <f t="shared" si="3"/>
        <v>25.692500000000003</v>
      </c>
      <c r="O38" s="50">
        <f t="shared" si="4"/>
        <v>295.57936625</v>
      </c>
      <c r="P38" s="48" t="s">
        <v>49</v>
      </c>
      <c r="Q38" s="124">
        <f t="shared" si="5"/>
        <v>0.21160807310434007</v>
      </c>
    </row>
    <row r="39" spans="1:17" ht="17.25" customHeight="1">
      <c r="A39" s="122">
        <v>28</v>
      </c>
      <c r="B39" s="96" t="s">
        <v>105</v>
      </c>
      <c r="C39" s="68">
        <v>1165.2</v>
      </c>
      <c r="D39" s="55">
        <v>5</v>
      </c>
      <c r="E39" s="55">
        <v>1961</v>
      </c>
      <c r="F39" s="55">
        <v>42</v>
      </c>
      <c r="G39" s="55" t="s">
        <v>37</v>
      </c>
      <c r="H39" s="55" t="s">
        <v>38</v>
      </c>
      <c r="I39" s="123">
        <v>39504</v>
      </c>
      <c r="J39" s="103">
        <v>378.366</v>
      </c>
      <c r="K39" s="50">
        <f t="shared" si="0"/>
        <v>359.4477</v>
      </c>
      <c r="L39" s="50">
        <f t="shared" si="1"/>
        <v>56.72084706</v>
      </c>
      <c r="M39" s="50">
        <f t="shared" si="2"/>
        <v>85.08127059</v>
      </c>
      <c r="N39" s="50">
        <f t="shared" si="3"/>
        <v>18.9183</v>
      </c>
      <c r="O39" s="50">
        <f t="shared" si="4"/>
        <v>217.64558235</v>
      </c>
      <c r="P39" s="48" t="s">
        <v>49</v>
      </c>
      <c r="Q39" s="124">
        <f t="shared" si="5"/>
        <v>0.3247219361483007</v>
      </c>
    </row>
    <row r="40" spans="1:17" ht="18" customHeight="1">
      <c r="A40" s="122">
        <v>29</v>
      </c>
      <c r="B40" s="96" t="s">
        <v>107</v>
      </c>
      <c r="C40" s="68">
        <v>2041.88</v>
      </c>
      <c r="D40" s="55">
        <v>5</v>
      </c>
      <c r="E40" s="55">
        <v>1965</v>
      </c>
      <c r="F40" s="55">
        <v>54</v>
      </c>
      <c r="G40" s="55" t="s">
        <v>37</v>
      </c>
      <c r="H40" s="55" t="s">
        <v>38</v>
      </c>
      <c r="I40" s="123">
        <v>39504</v>
      </c>
      <c r="J40" s="103">
        <v>548.95</v>
      </c>
      <c r="K40" s="50">
        <f t="shared" si="0"/>
        <v>521.5025</v>
      </c>
      <c r="L40" s="50">
        <f t="shared" si="1"/>
        <v>82.29309450000001</v>
      </c>
      <c r="M40" s="50">
        <f t="shared" si="2"/>
        <v>123.43964175</v>
      </c>
      <c r="N40" s="50">
        <f t="shared" si="3"/>
        <v>27.447500000000005</v>
      </c>
      <c r="O40" s="50">
        <f t="shared" si="4"/>
        <v>315.76976375000004</v>
      </c>
      <c r="P40" s="55" t="s">
        <v>50</v>
      </c>
      <c r="Q40" s="124">
        <f t="shared" si="5"/>
        <v>0.26884537778909634</v>
      </c>
    </row>
    <row r="41" spans="1:17" ht="18" customHeight="1">
      <c r="A41" s="122">
        <v>30</v>
      </c>
      <c r="B41" s="49" t="s">
        <v>106</v>
      </c>
      <c r="C41" s="63">
        <v>2012.38</v>
      </c>
      <c r="D41" s="48">
        <v>5</v>
      </c>
      <c r="E41" s="48">
        <v>1964</v>
      </c>
      <c r="F41" s="48">
        <v>35</v>
      </c>
      <c r="G41" s="48" t="s">
        <v>37</v>
      </c>
      <c r="H41" s="56" t="s">
        <v>38</v>
      </c>
      <c r="I41" s="123">
        <v>39504</v>
      </c>
      <c r="J41" s="106">
        <v>566.87</v>
      </c>
      <c r="K41" s="50">
        <f t="shared" si="0"/>
        <v>538.5265</v>
      </c>
      <c r="L41" s="68">
        <f t="shared" si="1"/>
        <v>84.97948170000001</v>
      </c>
      <c r="M41" s="68">
        <f t="shared" si="2"/>
        <v>127.46922255000001</v>
      </c>
      <c r="N41" s="50">
        <f t="shared" si="3"/>
        <v>28.343500000000002</v>
      </c>
      <c r="O41" s="68">
        <f t="shared" si="4"/>
        <v>326.07779575000006</v>
      </c>
      <c r="P41" s="48" t="s">
        <v>49</v>
      </c>
      <c r="Q41" s="124">
        <f t="shared" si="5"/>
        <v>0.2816913306631948</v>
      </c>
    </row>
    <row r="42" spans="1:17" ht="18.75" customHeight="1">
      <c r="A42" s="122">
        <v>31</v>
      </c>
      <c r="B42" s="49" t="s">
        <v>91</v>
      </c>
      <c r="C42" s="68">
        <v>3493.2</v>
      </c>
      <c r="D42" s="56">
        <v>5</v>
      </c>
      <c r="E42" s="48">
        <v>1989</v>
      </c>
      <c r="F42" s="56">
        <v>30</v>
      </c>
      <c r="G42" s="48" t="s">
        <v>37</v>
      </c>
      <c r="H42" s="48" t="s">
        <v>38</v>
      </c>
      <c r="I42" s="123">
        <v>39504</v>
      </c>
      <c r="J42" s="103">
        <v>1186.212</v>
      </c>
      <c r="K42" s="50">
        <f t="shared" si="0"/>
        <v>1126.9014</v>
      </c>
      <c r="L42" s="68">
        <f t="shared" si="1"/>
        <v>177.82504092</v>
      </c>
      <c r="M42" s="68">
        <f t="shared" si="2"/>
        <v>266.73756138</v>
      </c>
      <c r="N42" s="50">
        <f t="shared" si="3"/>
        <v>59.3106</v>
      </c>
      <c r="O42" s="68">
        <f t="shared" si="4"/>
        <v>682.3387977</v>
      </c>
      <c r="P42" s="48" t="s">
        <v>42</v>
      </c>
      <c r="Q42" s="124">
        <f t="shared" si="5"/>
        <v>0.3395774647887324</v>
      </c>
    </row>
    <row r="43" spans="1:17" ht="17.25" customHeight="1">
      <c r="A43" s="122">
        <v>32</v>
      </c>
      <c r="B43" s="57" t="s">
        <v>92</v>
      </c>
      <c r="C43" s="68">
        <v>5340.58</v>
      </c>
      <c r="D43" s="56">
        <v>5</v>
      </c>
      <c r="E43" s="48">
        <v>1994</v>
      </c>
      <c r="F43" s="48">
        <v>44</v>
      </c>
      <c r="G43" s="48" t="s">
        <v>37</v>
      </c>
      <c r="H43" s="48" t="s">
        <v>38</v>
      </c>
      <c r="I43" s="123">
        <v>39504</v>
      </c>
      <c r="J43" s="103">
        <v>2282.63</v>
      </c>
      <c r="K43" s="50">
        <f t="shared" si="0"/>
        <v>2168.4985</v>
      </c>
      <c r="L43" s="68">
        <f t="shared" si="1"/>
        <v>342.1890633</v>
      </c>
      <c r="M43" s="68">
        <f t="shared" si="2"/>
        <v>513.2835949500001</v>
      </c>
      <c r="N43" s="50">
        <f t="shared" si="3"/>
        <v>114.13150000000002</v>
      </c>
      <c r="O43" s="68">
        <f t="shared" si="4"/>
        <v>1313.0258417500002</v>
      </c>
      <c r="P43" s="48" t="s">
        <v>42</v>
      </c>
      <c r="Q43" s="124">
        <f t="shared" si="5"/>
        <v>0.42741237843080715</v>
      </c>
    </row>
    <row r="44" spans="1:17" ht="17.25" customHeight="1">
      <c r="A44" s="122">
        <v>33</v>
      </c>
      <c r="B44" s="49" t="s">
        <v>93</v>
      </c>
      <c r="C44" s="68">
        <v>656</v>
      </c>
      <c r="D44" s="56">
        <v>2</v>
      </c>
      <c r="E44" s="48">
        <v>1948</v>
      </c>
      <c r="F44" s="48">
        <v>58</v>
      </c>
      <c r="G44" s="48" t="s">
        <v>51</v>
      </c>
      <c r="H44" s="48" t="s">
        <v>38</v>
      </c>
      <c r="I44" s="123">
        <v>39504</v>
      </c>
      <c r="J44" s="103">
        <v>455.29</v>
      </c>
      <c r="K44" s="50">
        <f t="shared" si="0"/>
        <v>432.5255</v>
      </c>
      <c r="L44" s="68">
        <f t="shared" si="1"/>
        <v>68.2525239</v>
      </c>
      <c r="M44" s="68">
        <f t="shared" si="2"/>
        <v>102.37878585</v>
      </c>
      <c r="N44" s="50">
        <f t="shared" si="3"/>
        <v>22.7645</v>
      </c>
      <c r="O44" s="68">
        <f t="shared" si="4"/>
        <v>261.89419025</v>
      </c>
      <c r="P44" s="48" t="s">
        <v>39</v>
      </c>
      <c r="Q44" s="124">
        <f t="shared" si="5"/>
        <v>0.6940396341463415</v>
      </c>
    </row>
    <row r="45" spans="1:17" ht="18" customHeight="1">
      <c r="A45" s="122">
        <v>34</v>
      </c>
      <c r="B45" s="49" t="s">
        <v>94</v>
      </c>
      <c r="C45" s="68">
        <v>848</v>
      </c>
      <c r="D45" s="56">
        <v>2</v>
      </c>
      <c r="E45" s="48">
        <v>1955</v>
      </c>
      <c r="F45" s="48">
        <v>28</v>
      </c>
      <c r="G45" s="48" t="s">
        <v>46</v>
      </c>
      <c r="H45" s="48" t="s">
        <v>38</v>
      </c>
      <c r="I45" s="123">
        <v>39504</v>
      </c>
      <c r="J45" s="103">
        <v>572.5</v>
      </c>
      <c r="K45" s="50">
        <f t="shared" si="0"/>
        <v>543.875</v>
      </c>
      <c r="L45" s="68">
        <f t="shared" si="1"/>
        <v>85.823475</v>
      </c>
      <c r="M45" s="68">
        <f t="shared" si="2"/>
        <v>128.7352125</v>
      </c>
      <c r="N45" s="50">
        <f t="shared" si="3"/>
        <v>28.625</v>
      </c>
      <c r="O45" s="68">
        <f t="shared" si="4"/>
        <v>329.31631250000004</v>
      </c>
      <c r="P45" s="48" t="s">
        <v>39</v>
      </c>
      <c r="Q45" s="124">
        <f t="shared" si="5"/>
        <v>0.6751179245283019</v>
      </c>
    </row>
    <row r="46" spans="1:17" ht="18" customHeight="1">
      <c r="A46" s="122">
        <v>35</v>
      </c>
      <c r="B46" s="57" t="s">
        <v>95</v>
      </c>
      <c r="C46" s="68">
        <v>1668.7</v>
      </c>
      <c r="D46" s="56">
        <v>5</v>
      </c>
      <c r="E46" s="48">
        <v>1982</v>
      </c>
      <c r="F46" s="48">
        <v>17</v>
      </c>
      <c r="G46" s="48" t="s">
        <v>37</v>
      </c>
      <c r="H46" s="48" t="s">
        <v>38</v>
      </c>
      <c r="I46" s="123">
        <v>39504</v>
      </c>
      <c r="J46" s="103">
        <v>689.89</v>
      </c>
      <c r="K46" s="50">
        <f t="shared" si="0"/>
        <v>655.3955</v>
      </c>
      <c r="L46" s="68">
        <f t="shared" si="1"/>
        <v>103.42140989999999</v>
      </c>
      <c r="M46" s="68">
        <f t="shared" si="2"/>
        <v>155.13211485</v>
      </c>
      <c r="N46" s="50">
        <f t="shared" si="3"/>
        <v>34.4945</v>
      </c>
      <c r="O46" s="68">
        <f t="shared" si="4"/>
        <v>396.84197525</v>
      </c>
      <c r="P46" s="48" t="s">
        <v>42</v>
      </c>
      <c r="Q46" s="124">
        <f t="shared" si="5"/>
        <v>0.41342961586864024</v>
      </c>
    </row>
    <row r="47" spans="1:17" ht="18.75" customHeight="1">
      <c r="A47" s="122">
        <v>36</v>
      </c>
      <c r="B47" s="57" t="s">
        <v>96</v>
      </c>
      <c r="C47" s="68">
        <v>2653.09</v>
      </c>
      <c r="D47" s="56">
        <v>5</v>
      </c>
      <c r="E47" s="48">
        <v>1970</v>
      </c>
      <c r="F47" s="48">
        <v>27</v>
      </c>
      <c r="G47" s="48" t="s">
        <v>37</v>
      </c>
      <c r="H47" s="48" t="s">
        <v>38</v>
      </c>
      <c r="I47" s="123">
        <v>39504</v>
      </c>
      <c r="J47" s="103">
        <v>987.13</v>
      </c>
      <c r="K47" s="50">
        <f t="shared" si="0"/>
        <v>937.7735</v>
      </c>
      <c r="L47" s="68">
        <f t="shared" si="1"/>
        <v>147.9806583</v>
      </c>
      <c r="M47" s="68">
        <f t="shared" si="2"/>
        <v>221.97098745</v>
      </c>
      <c r="N47" s="50">
        <f t="shared" si="3"/>
        <v>49.356500000000004</v>
      </c>
      <c r="O47" s="68">
        <f t="shared" si="4"/>
        <v>567.82185425</v>
      </c>
      <c r="P47" s="48" t="s">
        <v>42</v>
      </c>
      <c r="Q47" s="124">
        <f t="shared" si="5"/>
        <v>0.3720680414158585</v>
      </c>
    </row>
    <row r="48" spans="1:17" ht="18" customHeight="1">
      <c r="A48" s="122">
        <v>37</v>
      </c>
      <c r="B48" s="57" t="s">
        <v>97</v>
      </c>
      <c r="C48" s="68">
        <v>6037.9</v>
      </c>
      <c r="D48" s="56">
        <v>5</v>
      </c>
      <c r="E48" s="48">
        <v>1965</v>
      </c>
      <c r="F48" s="48">
        <v>58</v>
      </c>
      <c r="G48" s="48" t="s">
        <v>37</v>
      </c>
      <c r="H48" s="48" t="s">
        <v>38</v>
      </c>
      <c r="I48" s="123">
        <v>39504</v>
      </c>
      <c r="J48" s="103">
        <v>512.47</v>
      </c>
      <c r="K48" s="50">
        <f t="shared" si="0"/>
        <v>486.84650000000005</v>
      </c>
      <c r="L48" s="68">
        <f t="shared" si="1"/>
        <v>76.8243777</v>
      </c>
      <c r="M48" s="68">
        <f t="shared" si="2"/>
        <v>115.23656655</v>
      </c>
      <c r="N48" s="50">
        <f t="shared" si="3"/>
        <v>25.623500000000003</v>
      </c>
      <c r="O48" s="68">
        <f t="shared" si="4"/>
        <v>294.78555575000007</v>
      </c>
      <c r="P48" s="48" t="s">
        <v>40</v>
      </c>
      <c r="Q48" s="124">
        <f t="shared" si="5"/>
        <v>0.08487553619635967</v>
      </c>
    </row>
    <row r="49" spans="1:17" ht="17.25" customHeight="1">
      <c r="A49" s="122">
        <v>38</v>
      </c>
      <c r="B49" s="57" t="s">
        <v>98</v>
      </c>
      <c r="C49" s="68">
        <v>6135.92</v>
      </c>
      <c r="D49" s="56">
        <v>5</v>
      </c>
      <c r="E49" s="48">
        <v>1966</v>
      </c>
      <c r="F49" s="48">
        <v>49</v>
      </c>
      <c r="G49" s="48" t="s">
        <v>37</v>
      </c>
      <c r="H49" s="48" t="s">
        <v>38</v>
      </c>
      <c r="I49" s="123">
        <v>39504</v>
      </c>
      <c r="J49" s="103">
        <v>524.81</v>
      </c>
      <c r="K49" s="50">
        <f t="shared" si="0"/>
        <v>498.56949999999995</v>
      </c>
      <c r="L49" s="68">
        <f t="shared" si="1"/>
        <v>78.6742671</v>
      </c>
      <c r="M49" s="68">
        <f t="shared" si="2"/>
        <v>118.01140064999998</v>
      </c>
      <c r="N49" s="50">
        <f t="shared" si="3"/>
        <v>26.240499999999997</v>
      </c>
      <c r="O49" s="68">
        <f t="shared" si="4"/>
        <v>301.88383225</v>
      </c>
      <c r="P49" s="48" t="s">
        <v>40</v>
      </c>
      <c r="Q49" s="124">
        <f t="shared" si="5"/>
        <v>0.08553077615092765</v>
      </c>
    </row>
    <row r="50" spans="1:17" ht="18" customHeight="1">
      <c r="A50" s="122">
        <v>39</v>
      </c>
      <c r="B50" s="66" t="s">
        <v>99</v>
      </c>
      <c r="C50" s="68">
        <v>3316.65</v>
      </c>
      <c r="D50" s="56">
        <v>5</v>
      </c>
      <c r="E50" s="48">
        <v>1967</v>
      </c>
      <c r="F50" s="48">
        <v>43</v>
      </c>
      <c r="G50" s="48" t="s">
        <v>37</v>
      </c>
      <c r="H50" s="48" t="s">
        <v>38</v>
      </c>
      <c r="I50" s="123">
        <v>39504</v>
      </c>
      <c r="J50" s="103">
        <v>497.47</v>
      </c>
      <c r="K50" s="50">
        <f t="shared" si="0"/>
        <v>472.59650000000005</v>
      </c>
      <c r="L50" s="68">
        <f t="shared" si="1"/>
        <v>74.5757277</v>
      </c>
      <c r="M50" s="68">
        <f t="shared" si="2"/>
        <v>111.86359155000001</v>
      </c>
      <c r="N50" s="50">
        <f t="shared" si="3"/>
        <v>24.873500000000003</v>
      </c>
      <c r="O50" s="68">
        <f t="shared" si="4"/>
        <v>286.15718075000007</v>
      </c>
      <c r="P50" s="48" t="s">
        <v>40</v>
      </c>
      <c r="Q50" s="124">
        <f t="shared" si="5"/>
        <v>0.14999170850104776</v>
      </c>
    </row>
    <row r="51" spans="1:17" ht="12.75">
      <c r="A51" s="126"/>
      <c r="B51" s="58"/>
      <c r="C51" s="77"/>
      <c r="D51" s="71"/>
      <c r="E51" s="71"/>
      <c r="F51" s="71"/>
      <c r="G51" s="71"/>
      <c r="H51" s="71"/>
      <c r="I51" s="71"/>
      <c r="J51" s="107"/>
      <c r="K51" s="73"/>
      <c r="L51" s="77"/>
      <c r="M51" s="77"/>
      <c r="N51" s="73"/>
      <c r="O51" s="77"/>
      <c r="P51" s="71"/>
      <c r="Q51" s="127"/>
    </row>
    <row r="52" spans="1:17" ht="12.75">
      <c r="A52" s="126"/>
      <c r="B52" s="58"/>
      <c r="C52" s="77"/>
      <c r="D52" s="71"/>
      <c r="E52" s="77"/>
      <c r="F52" s="71"/>
      <c r="G52" s="71"/>
      <c r="H52" s="71"/>
      <c r="I52" s="71" t="s">
        <v>52</v>
      </c>
      <c r="J52" s="107">
        <f aca="true" t="shared" si="6" ref="J52:O52">SUM(J12:J51)</f>
        <v>26468.012000000006</v>
      </c>
      <c r="K52" s="73">
        <f t="shared" si="6"/>
        <v>25144.611399999998</v>
      </c>
      <c r="L52" s="73">
        <f t="shared" si="6"/>
        <v>3967.8196789199997</v>
      </c>
      <c r="M52" s="73">
        <f t="shared" si="6"/>
        <v>5951.72951838</v>
      </c>
      <c r="N52" s="73">
        <f t="shared" si="6"/>
        <v>1323.4006000000002</v>
      </c>
      <c r="O52" s="73">
        <f t="shared" si="6"/>
        <v>15225.0622027</v>
      </c>
      <c r="P52" s="71"/>
      <c r="Q52" s="127"/>
    </row>
    <row r="53" spans="1:17" ht="12.75">
      <c r="A53" s="128"/>
      <c r="B53" s="59"/>
      <c r="C53" s="112"/>
      <c r="D53" s="58"/>
      <c r="E53" s="71"/>
      <c r="F53" s="71"/>
      <c r="G53" s="58"/>
      <c r="H53" s="58"/>
      <c r="I53" s="58"/>
      <c r="J53" s="107"/>
      <c r="K53" s="73"/>
      <c r="L53" s="73"/>
      <c r="M53" s="73"/>
      <c r="N53" s="73"/>
      <c r="O53" s="129"/>
      <c r="P53" s="78"/>
      <c r="Q53" s="61"/>
    </row>
    <row r="54" spans="1:17" ht="18.75" customHeight="1">
      <c r="A54" s="122">
        <v>40</v>
      </c>
      <c r="B54" s="98" t="s">
        <v>108</v>
      </c>
      <c r="C54" s="65">
        <v>2496.8</v>
      </c>
      <c r="D54" s="67">
        <v>5</v>
      </c>
      <c r="E54" s="51">
        <v>1963</v>
      </c>
      <c r="F54" s="67">
        <v>31</v>
      </c>
      <c r="G54" s="51" t="s">
        <v>37</v>
      </c>
      <c r="H54" s="67" t="s">
        <v>38</v>
      </c>
      <c r="I54" s="130">
        <v>39504</v>
      </c>
      <c r="J54" s="108">
        <v>1152.748</v>
      </c>
      <c r="K54" s="114">
        <f aca="true" t="shared" si="7" ref="K54:K61">J54-N54</f>
        <v>1095.1106</v>
      </c>
      <c r="L54" s="65">
        <f aca="true" t="shared" si="8" ref="L54:L61">K54*0.1578</f>
        <v>172.80845268</v>
      </c>
      <c r="M54" s="65">
        <f aca="true" t="shared" si="9" ref="M54:M61">K54*0.2367</f>
        <v>259.21267902</v>
      </c>
      <c r="N54" s="114">
        <f aca="true" t="shared" si="10" ref="N54:N61">J54*0.05</f>
        <v>57.63740000000001</v>
      </c>
      <c r="O54" s="65">
        <f>K54*0.6055</f>
        <v>663.0894683</v>
      </c>
      <c r="P54" s="99" t="s">
        <v>53</v>
      </c>
      <c r="Q54" s="124">
        <f aca="true" t="shared" si="11" ref="Q54:Q61">J54/C54</f>
        <v>0.4616901634091637</v>
      </c>
    </row>
    <row r="55" spans="1:17" ht="17.25" customHeight="1">
      <c r="A55" s="122">
        <v>41</v>
      </c>
      <c r="B55" s="57" t="s">
        <v>109</v>
      </c>
      <c r="C55" s="65">
        <v>705.62</v>
      </c>
      <c r="D55" s="56">
        <v>2</v>
      </c>
      <c r="E55" s="48">
        <v>1980</v>
      </c>
      <c r="F55" s="56">
        <v>44</v>
      </c>
      <c r="G55" s="48" t="s">
        <v>46</v>
      </c>
      <c r="H55" s="48" t="s">
        <v>38</v>
      </c>
      <c r="I55" s="123">
        <v>39504</v>
      </c>
      <c r="J55" s="109">
        <v>496.392</v>
      </c>
      <c r="K55" s="50">
        <f t="shared" si="7"/>
        <v>471.5724</v>
      </c>
      <c r="L55" s="68">
        <f t="shared" si="8"/>
        <v>74.41412472</v>
      </c>
      <c r="M55" s="68">
        <f t="shared" si="9"/>
        <v>111.62118708</v>
      </c>
      <c r="N55" s="50">
        <f t="shared" si="10"/>
        <v>24.8196</v>
      </c>
      <c r="O55" s="68">
        <f aca="true" t="shared" si="12" ref="O55:O61">K55*0.6055</f>
        <v>285.5370882</v>
      </c>
      <c r="P55" s="64" t="s">
        <v>54</v>
      </c>
      <c r="Q55" s="124">
        <f t="shared" si="11"/>
        <v>0.7034834613531362</v>
      </c>
    </row>
    <row r="56" spans="1:17" ht="18.75" customHeight="1">
      <c r="A56" s="122">
        <v>42</v>
      </c>
      <c r="B56" s="66" t="s">
        <v>110</v>
      </c>
      <c r="C56" s="65">
        <v>106.2</v>
      </c>
      <c r="D56" s="67">
        <v>1</v>
      </c>
      <c r="E56" s="51">
        <v>1949</v>
      </c>
      <c r="F56" s="67">
        <v>38</v>
      </c>
      <c r="G56" s="51" t="s">
        <v>55</v>
      </c>
      <c r="H56" s="51" t="s">
        <v>41</v>
      </c>
      <c r="I56" s="123">
        <v>39504</v>
      </c>
      <c r="J56" s="109">
        <v>155.433</v>
      </c>
      <c r="K56" s="50">
        <f t="shared" si="7"/>
        <v>147.66135</v>
      </c>
      <c r="L56" s="68">
        <f t="shared" si="8"/>
        <v>23.30096103</v>
      </c>
      <c r="M56" s="68">
        <f t="shared" si="9"/>
        <v>34.951441545</v>
      </c>
      <c r="N56" s="50">
        <f t="shared" si="10"/>
        <v>7.77165</v>
      </c>
      <c r="O56" s="68">
        <f t="shared" si="12"/>
        <v>89.40894742500001</v>
      </c>
      <c r="P56" s="85" t="s">
        <v>39</v>
      </c>
      <c r="Q56" s="124">
        <f t="shared" si="11"/>
        <v>1.4635875706214687</v>
      </c>
    </row>
    <row r="57" spans="1:17" ht="17.25" customHeight="1">
      <c r="A57" s="122">
        <v>43</v>
      </c>
      <c r="B57" s="57" t="s">
        <v>111</v>
      </c>
      <c r="C57" s="68">
        <v>905.3</v>
      </c>
      <c r="D57" s="56">
        <v>2</v>
      </c>
      <c r="E57" s="48">
        <v>1953</v>
      </c>
      <c r="F57" s="56">
        <v>64</v>
      </c>
      <c r="G57" s="48" t="s">
        <v>55</v>
      </c>
      <c r="H57" s="48" t="s">
        <v>38</v>
      </c>
      <c r="I57" s="123">
        <v>39504</v>
      </c>
      <c r="J57" s="110">
        <v>874.98</v>
      </c>
      <c r="K57" s="50">
        <f t="shared" si="7"/>
        <v>831.231</v>
      </c>
      <c r="L57" s="68">
        <f t="shared" si="8"/>
        <v>131.1682518</v>
      </c>
      <c r="M57" s="68">
        <f t="shared" si="9"/>
        <v>196.75237769999998</v>
      </c>
      <c r="N57" s="50">
        <f t="shared" si="10"/>
        <v>43.749</v>
      </c>
      <c r="O57" s="68">
        <f t="shared" si="12"/>
        <v>503.31037050000003</v>
      </c>
      <c r="P57" s="64" t="s">
        <v>54</v>
      </c>
      <c r="Q57" s="124">
        <f t="shared" si="11"/>
        <v>0.9665083397768696</v>
      </c>
    </row>
    <row r="58" spans="1:17" ht="16.5" customHeight="1">
      <c r="A58" s="122">
        <v>44</v>
      </c>
      <c r="B58" s="57" t="s">
        <v>112</v>
      </c>
      <c r="C58" s="68">
        <v>137</v>
      </c>
      <c r="D58" s="56">
        <v>1</v>
      </c>
      <c r="E58" s="48">
        <v>1949</v>
      </c>
      <c r="F58" s="56">
        <v>38</v>
      </c>
      <c r="G58" s="48" t="s">
        <v>55</v>
      </c>
      <c r="H58" s="48" t="s">
        <v>41</v>
      </c>
      <c r="I58" s="123">
        <v>39504</v>
      </c>
      <c r="J58" s="103">
        <v>92.317</v>
      </c>
      <c r="K58" s="50">
        <f t="shared" si="7"/>
        <v>87.70115</v>
      </c>
      <c r="L58" s="68">
        <f t="shared" si="8"/>
        <v>13.83924147</v>
      </c>
      <c r="M58" s="68">
        <f t="shared" si="9"/>
        <v>20.758862205</v>
      </c>
      <c r="N58" s="50">
        <f t="shared" si="10"/>
        <v>4.61585</v>
      </c>
      <c r="O58" s="68">
        <f t="shared" si="12"/>
        <v>53.103046325</v>
      </c>
      <c r="P58" s="64" t="s">
        <v>56</v>
      </c>
      <c r="Q58" s="124">
        <f t="shared" si="11"/>
        <v>0.6738467153284671</v>
      </c>
    </row>
    <row r="59" spans="1:17" ht="18" customHeight="1">
      <c r="A59" s="122">
        <v>45</v>
      </c>
      <c r="B59" s="57" t="s">
        <v>113</v>
      </c>
      <c r="C59" s="68">
        <v>101.8</v>
      </c>
      <c r="D59" s="56">
        <v>1</v>
      </c>
      <c r="E59" s="48">
        <v>1965</v>
      </c>
      <c r="F59" s="56">
        <v>40</v>
      </c>
      <c r="G59" s="48" t="s">
        <v>57</v>
      </c>
      <c r="H59" s="48" t="s">
        <v>41</v>
      </c>
      <c r="I59" s="123">
        <v>39504</v>
      </c>
      <c r="J59" s="103">
        <v>132.891</v>
      </c>
      <c r="K59" s="50">
        <f t="shared" si="7"/>
        <v>126.24645</v>
      </c>
      <c r="L59" s="68">
        <f t="shared" si="8"/>
        <v>19.92168981</v>
      </c>
      <c r="M59" s="68">
        <f t="shared" si="9"/>
        <v>29.882534715</v>
      </c>
      <c r="N59" s="50">
        <f t="shared" si="10"/>
        <v>6.64455</v>
      </c>
      <c r="O59" s="68">
        <f t="shared" si="12"/>
        <v>76.442225475</v>
      </c>
      <c r="P59" s="55" t="s">
        <v>39</v>
      </c>
      <c r="Q59" s="124">
        <f t="shared" si="11"/>
        <v>1.3054125736738702</v>
      </c>
    </row>
    <row r="60" spans="1:17" ht="16.5" customHeight="1">
      <c r="A60" s="122">
        <v>46</v>
      </c>
      <c r="B60" s="66" t="s">
        <v>114</v>
      </c>
      <c r="C60" s="65">
        <v>128.7</v>
      </c>
      <c r="D60" s="67">
        <v>1</v>
      </c>
      <c r="E60" s="51">
        <v>1949</v>
      </c>
      <c r="F60" s="67">
        <v>44</v>
      </c>
      <c r="G60" s="51" t="s">
        <v>55</v>
      </c>
      <c r="H60" s="51" t="s">
        <v>41</v>
      </c>
      <c r="I60" s="123">
        <v>39504</v>
      </c>
      <c r="J60" s="110">
        <v>75.319</v>
      </c>
      <c r="K60" s="50">
        <f t="shared" si="7"/>
        <v>71.55305</v>
      </c>
      <c r="L60" s="68">
        <f t="shared" si="8"/>
        <v>11.29107129</v>
      </c>
      <c r="M60" s="68">
        <f t="shared" si="9"/>
        <v>16.936606935</v>
      </c>
      <c r="N60" s="50">
        <f t="shared" si="10"/>
        <v>3.76595</v>
      </c>
      <c r="O60" s="68">
        <f t="shared" si="12"/>
        <v>43.325371775</v>
      </c>
      <c r="P60" s="85" t="s">
        <v>39</v>
      </c>
      <c r="Q60" s="124">
        <f t="shared" si="11"/>
        <v>0.5852292152292153</v>
      </c>
    </row>
    <row r="61" spans="1:17" ht="17.25" customHeight="1">
      <c r="A61" s="122">
        <v>47</v>
      </c>
      <c r="B61" s="66" t="s">
        <v>115</v>
      </c>
      <c r="C61" s="68">
        <v>900.3</v>
      </c>
      <c r="D61" s="56">
        <v>2</v>
      </c>
      <c r="E61" s="48">
        <v>1956</v>
      </c>
      <c r="F61" s="56">
        <v>50</v>
      </c>
      <c r="G61" s="48" t="s">
        <v>55</v>
      </c>
      <c r="H61" s="48" t="s">
        <v>38</v>
      </c>
      <c r="I61" s="123">
        <v>39504</v>
      </c>
      <c r="J61" s="109">
        <v>890.813</v>
      </c>
      <c r="K61" s="50">
        <f t="shared" si="7"/>
        <v>846.27235</v>
      </c>
      <c r="L61" s="68">
        <f t="shared" si="8"/>
        <v>133.54177683</v>
      </c>
      <c r="M61" s="68">
        <f t="shared" si="9"/>
        <v>200.31266524499998</v>
      </c>
      <c r="N61" s="50">
        <f t="shared" si="10"/>
        <v>44.54065</v>
      </c>
      <c r="O61" s="68">
        <f t="shared" si="12"/>
        <v>512.417907925</v>
      </c>
      <c r="P61" s="69" t="s">
        <v>54</v>
      </c>
      <c r="Q61" s="124">
        <f t="shared" si="11"/>
        <v>0.9894624014217483</v>
      </c>
    </row>
    <row r="62" spans="1:17" ht="12.75">
      <c r="A62" s="131"/>
      <c r="B62" s="70"/>
      <c r="C62" s="77"/>
      <c r="D62" s="72"/>
      <c r="E62" s="72"/>
      <c r="F62" s="72"/>
      <c r="G62" s="72"/>
      <c r="H62" s="72"/>
      <c r="I62" s="72"/>
      <c r="J62" s="107"/>
      <c r="K62" s="74"/>
      <c r="L62" s="74"/>
      <c r="M62" s="74"/>
      <c r="N62" s="74"/>
      <c r="O62" s="74"/>
      <c r="P62" s="75"/>
      <c r="Q62" s="76"/>
    </row>
    <row r="63" spans="1:17" ht="12.75">
      <c r="A63" s="126"/>
      <c r="B63" s="58"/>
      <c r="C63" s="77"/>
      <c r="D63" s="71"/>
      <c r="E63" s="77"/>
      <c r="F63" s="71"/>
      <c r="G63" s="71"/>
      <c r="H63" s="71"/>
      <c r="I63" s="71" t="s">
        <v>52</v>
      </c>
      <c r="J63" s="107">
        <f aca="true" t="shared" si="13" ref="J63:O63">SUM(J54:J62)</f>
        <v>3870.893</v>
      </c>
      <c r="K63" s="73">
        <f t="shared" si="13"/>
        <v>3677.34835</v>
      </c>
      <c r="L63" s="73">
        <f t="shared" si="13"/>
        <v>580.2855696299999</v>
      </c>
      <c r="M63" s="73">
        <f t="shared" si="13"/>
        <v>870.428354445</v>
      </c>
      <c r="N63" s="73">
        <f t="shared" si="13"/>
        <v>193.54465000000002</v>
      </c>
      <c r="O63" s="73">
        <f t="shared" si="13"/>
        <v>2226.634425925</v>
      </c>
      <c r="P63" s="78"/>
      <c r="Q63" s="62"/>
    </row>
    <row r="64" spans="1:17" ht="12.75">
      <c r="A64" s="128"/>
      <c r="B64" s="59"/>
      <c r="C64" s="77"/>
      <c r="D64" s="71"/>
      <c r="E64" s="71"/>
      <c r="F64" s="71"/>
      <c r="G64" s="71"/>
      <c r="H64" s="71"/>
      <c r="I64" s="71"/>
      <c r="J64" s="107"/>
      <c r="K64" s="73"/>
      <c r="L64" s="73"/>
      <c r="M64" s="73"/>
      <c r="N64" s="73"/>
      <c r="O64" s="73"/>
      <c r="P64" s="60"/>
      <c r="Q64" s="79"/>
    </row>
    <row r="65" spans="1:17" ht="17.25" customHeight="1">
      <c r="A65" s="132">
        <v>48</v>
      </c>
      <c r="B65" s="84" t="s">
        <v>116</v>
      </c>
      <c r="C65" s="114">
        <v>1228.16</v>
      </c>
      <c r="D65" s="133">
        <v>4</v>
      </c>
      <c r="E65" s="85">
        <v>1964</v>
      </c>
      <c r="F65" s="133">
        <v>43</v>
      </c>
      <c r="G65" s="85" t="s">
        <v>37</v>
      </c>
      <c r="H65" s="84" t="s">
        <v>41</v>
      </c>
      <c r="I65" s="134">
        <v>39504</v>
      </c>
      <c r="J65" s="135">
        <v>5324.231</v>
      </c>
      <c r="K65" s="114">
        <f aca="true" t="shared" si="14" ref="K65:K81">J65-N65</f>
        <v>5058.01945</v>
      </c>
      <c r="L65" s="114">
        <f aca="true" t="shared" si="15" ref="L65:L86">K65*0.1578</f>
        <v>798.15546921</v>
      </c>
      <c r="M65" s="114">
        <f aca="true" t="shared" si="16" ref="M65:M86">K65*0.2367</f>
        <v>1197.233203815</v>
      </c>
      <c r="N65" s="114">
        <f aca="true" t="shared" si="17" ref="N65:N81">J65*0.05</f>
        <v>266.21155</v>
      </c>
      <c r="O65" s="114">
        <f aca="true" t="shared" si="18" ref="O65:O86">K65*0.6055</f>
        <v>3062.630776975</v>
      </c>
      <c r="P65" s="80" t="s">
        <v>58</v>
      </c>
      <c r="Q65" s="124">
        <f aca="true" t="shared" si="19" ref="Q65:Q86">J65/C65</f>
        <v>4.335128159197498</v>
      </c>
    </row>
    <row r="66" spans="1:17" ht="18.75" customHeight="1">
      <c r="A66" s="81">
        <v>49</v>
      </c>
      <c r="B66" s="82" t="s">
        <v>117</v>
      </c>
      <c r="C66" s="50">
        <v>4255.9</v>
      </c>
      <c r="D66" s="83">
        <v>5</v>
      </c>
      <c r="E66" s="55">
        <v>1973</v>
      </c>
      <c r="F66" s="83">
        <v>15</v>
      </c>
      <c r="G66" s="55" t="s">
        <v>37</v>
      </c>
      <c r="H66" s="55" t="s">
        <v>38</v>
      </c>
      <c r="I66" s="136">
        <v>39504</v>
      </c>
      <c r="J66" s="103">
        <v>1497.289</v>
      </c>
      <c r="K66" s="50">
        <f t="shared" si="14"/>
        <v>1422.42455</v>
      </c>
      <c r="L66" s="50">
        <f t="shared" si="15"/>
        <v>224.45859399</v>
      </c>
      <c r="M66" s="50">
        <f t="shared" si="16"/>
        <v>336.68789098499997</v>
      </c>
      <c r="N66" s="50">
        <f t="shared" si="17"/>
        <v>74.86445</v>
      </c>
      <c r="O66" s="50">
        <f t="shared" si="18"/>
        <v>861.278065025</v>
      </c>
      <c r="P66" s="55" t="s">
        <v>59</v>
      </c>
      <c r="Q66" s="124">
        <f t="shared" si="19"/>
        <v>0.3518148922672056</v>
      </c>
    </row>
    <row r="67" spans="1:17" ht="18" customHeight="1">
      <c r="A67" s="132">
        <v>50</v>
      </c>
      <c r="B67" s="82" t="s">
        <v>118</v>
      </c>
      <c r="C67" s="68">
        <v>3317.5</v>
      </c>
      <c r="D67" s="83">
        <v>5</v>
      </c>
      <c r="E67" s="55">
        <v>1975</v>
      </c>
      <c r="F67" s="83">
        <v>13</v>
      </c>
      <c r="G67" s="55" t="s">
        <v>37</v>
      </c>
      <c r="H67" s="55" t="s">
        <v>38</v>
      </c>
      <c r="I67" s="136">
        <v>39504</v>
      </c>
      <c r="J67" s="103">
        <v>844.892</v>
      </c>
      <c r="K67" s="50">
        <f t="shared" si="14"/>
        <v>802.6474000000001</v>
      </c>
      <c r="L67" s="50">
        <f t="shared" si="15"/>
        <v>126.65775972</v>
      </c>
      <c r="M67" s="50">
        <f t="shared" si="16"/>
        <v>189.98663958</v>
      </c>
      <c r="N67" s="50">
        <f t="shared" si="17"/>
        <v>42.244600000000005</v>
      </c>
      <c r="O67" s="50">
        <f t="shared" si="18"/>
        <v>486.0030007000001</v>
      </c>
      <c r="P67" s="55" t="s">
        <v>59</v>
      </c>
      <c r="Q67" s="124">
        <f t="shared" si="19"/>
        <v>0.2546773172569706</v>
      </c>
    </row>
    <row r="68" spans="1:17" ht="18" customHeight="1">
      <c r="A68" s="81">
        <v>51</v>
      </c>
      <c r="B68" s="82" t="s">
        <v>119</v>
      </c>
      <c r="C68" s="68">
        <v>2549.6</v>
      </c>
      <c r="D68" s="83">
        <v>4</v>
      </c>
      <c r="E68" s="55">
        <v>1963</v>
      </c>
      <c r="F68" s="83">
        <v>41</v>
      </c>
      <c r="G68" s="55" t="s">
        <v>37</v>
      </c>
      <c r="H68" s="55" t="s">
        <v>38</v>
      </c>
      <c r="I68" s="136">
        <v>39504</v>
      </c>
      <c r="J68" s="103">
        <v>869.294</v>
      </c>
      <c r="K68" s="50">
        <f t="shared" si="14"/>
        <v>825.8293</v>
      </c>
      <c r="L68" s="50">
        <f t="shared" si="15"/>
        <v>130.31586353999998</v>
      </c>
      <c r="M68" s="50">
        <f t="shared" si="16"/>
        <v>195.47379530999999</v>
      </c>
      <c r="N68" s="50">
        <f t="shared" si="17"/>
        <v>43.4647</v>
      </c>
      <c r="O68" s="50">
        <f t="shared" si="18"/>
        <v>500.03964115</v>
      </c>
      <c r="P68" s="55" t="s">
        <v>39</v>
      </c>
      <c r="Q68" s="124">
        <f t="shared" si="19"/>
        <v>0.34095309068089114</v>
      </c>
    </row>
    <row r="69" spans="1:17" ht="16.5" customHeight="1">
      <c r="A69" s="132">
        <v>52</v>
      </c>
      <c r="B69" s="82" t="s">
        <v>120</v>
      </c>
      <c r="C69" s="68">
        <v>3307.4</v>
      </c>
      <c r="D69" s="83">
        <v>5</v>
      </c>
      <c r="E69" s="55">
        <v>1971</v>
      </c>
      <c r="F69" s="83">
        <v>29</v>
      </c>
      <c r="G69" s="55" t="s">
        <v>37</v>
      </c>
      <c r="H69" s="55" t="s">
        <v>38</v>
      </c>
      <c r="I69" s="136">
        <v>39504</v>
      </c>
      <c r="J69" s="103">
        <v>394.616</v>
      </c>
      <c r="K69" s="50">
        <f t="shared" si="14"/>
        <v>374.8852</v>
      </c>
      <c r="L69" s="50">
        <f t="shared" si="15"/>
        <v>59.156884559999995</v>
      </c>
      <c r="M69" s="50">
        <f t="shared" si="16"/>
        <v>88.73532684</v>
      </c>
      <c r="N69" s="50">
        <f t="shared" si="17"/>
        <v>19.730800000000002</v>
      </c>
      <c r="O69" s="50">
        <f t="shared" si="18"/>
        <v>226.99298860000002</v>
      </c>
      <c r="P69" s="55" t="s">
        <v>60</v>
      </c>
      <c r="Q69" s="124">
        <f t="shared" si="19"/>
        <v>0.1193130555723529</v>
      </c>
    </row>
    <row r="70" spans="1:17" ht="17.25" customHeight="1">
      <c r="A70" s="81">
        <v>53</v>
      </c>
      <c r="B70" s="82" t="s">
        <v>121</v>
      </c>
      <c r="C70" s="68">
        <v>3462.5</v>
      </c>
      <c r="D70" s="83">
        <v>5</v>
      </c>
      <c r="E70" s="55">
        <v>1970</v>
      </c>
      <c r="F70" s="83">
        <v>26</v>
      </c>
      <c r="G70" s="55" t="s">
        <v>37</v>
      </c>
      <c r="H70" s="55" t="s">
        <v>38</v>
      </c>
      <c r="I70" s="136">
        <v>39504</v>
      </c>
      <c r="J70" s="103">
        <v>401.855</v>
      </c>
      <c r="K70" s="50">
        <f t="shared" si="14"/>
        <v>381.76225</v>
      </c>
      <c r="L70" s="50">
        <f t="shared" si="15"/>
        <v>60.24208305</v>
      </c>
      <c r="M70" s="50">
        <f t="shared" si="16"/>
        <v>90.363124575</v>
      </c>
      <c r="N70" s="50">
        <f t="shared" si="17"/>
        <v>20.092750000000002</v>
      </c>
      <c r="O70" s="50">
        <f t="shared" si="18"/>
        <v>231.157042375</v>
      </c>
      <c r="P70" s="55" t="s">
        <v>39</v>
      </c>
      <c r="Q70" s="124">
        <f t="shared" si="19"/>
        <v>0.11605920577617329</v>
      </c>
    </row>
    <row r="71" spans="1:17" ht="17.25" customHeight="1">
      <c r="A71" s="132">
        <v>54</v>
      </c>
      <c r="B71" s="82" t="s">
        <v>122</v>
      </c>
      <c r="C71" s="68">
        <v>4369</v>
      </c>
      <c r="D71" s="83">
        <v>5</v>
      </c>
      <c r="E71" s="55">
        <v>1968</v>
      </c>
      <c r="F71" s="83">
        <v>38</v>
      </c>
      <c r="G71" s="55" t="s">
        <v>37</v>
      </c>
      <c r="H71" s="55" t="s">
        <v>38</v>
      </c>
      <c r="I71" s="136">
        <v>39504</v>
      </c>
      <c r="J71" s="103">
        <v>1417.39</v>
      </c>
      <c r="K71" s="50">
        <f t="shared" si="14"/>
        <v>1346.5205</v>
      </c>
      <c r="L71" s="50">
        <f t="shared" si="15"/>
        <v>212.4809349</v>
      </c>
      <c r="M71" s="50">
        <f t="shared" si="16"/>
        <v>318.72140235</v>
      </c>
      <c r="N71" s="50">
        <f t="shared" si="17"/>
        <v>70.8695</v>
      </c>
      <c r="O71" s="50">
        <f t="shared" si="18"/>
        <v>815.31816275</v>
      </c>
      <c r="P71" s="55" t="s">
        <v>59</v>
      </c>
      <c r="Q71" s="124">
        <f t="shared" si="19"/>
        <v>0.3244197756923781</v>
      </c>
    </row>
    <row r="72" spans="1:17" ht="17.25" customHeight="1">
      <c r="A72" s="81">
        <v>55</v>
      </c>
      <c r="B72" s="82" t="s">
        <v>123</v>
      </c>
      <c r="C72" s="68">
        <v>2496.7</v>
      </c>
      <c r="D72" s="83">
        <v>5</v>
      </c>
      <c r="E72" s="55">
        <v>1969</v>
      </c>
      <c r="F72" s="83">
        <v>38</v>
      </c>
      <c r="G72" s="55" t="s">
        <v>37</v>
      </c>
      <c r="H72" s="55" t="s">
        <v>38</v>
      </c>
      <c r="I72" s="136">
        <v>39504</v>
      </c>
      <c r="J72" s="103">
        <v>1010.608</v>
      </c>
      <c r="K72" s="50">
        <f t="shared" si="14"/>
        <v>960.0776</v>
      </c>
      <c r="L72" s="50">
        <f t="shared" si="15"/>
        <v>151.50024528</v>
      </c>
      <c r="M72" s="50">
        <f t="shared" si="16"/>
        <v>227.25036791999997</v>
      </c>
      <c r="N72" s="50">
        <f t="shared" si="17"/>
        <v>50.5304</v>
      </c>
      <c r="O72" s="50">
        <f t="shared" si="18"/>
        <v>581.3269868</v>
      </c>
      <c r="P72" s="55" t="s">
        <v>59</v>
      </c>
      <c r="Q72" s="124">
        <f t="shared" si="19"/>
        <v>0.404777506308327</v>
      </c>
    </row>
    <row r="73" spans="1:17" ht="18" customHeight="1">
      <c r="A73" s="132">
        <v>56</v>
      </c>
      <c r="B73" s="82" t="s">
        <v>124</v>
      </c>
      <c r="C73" s="68">
        <v>2550.8</v>
      </c>
      <c r="D73" s="83">
        <v>4</v>
      </c>
      <c r="E73" s="55">
        <v>1965</v>
      </c>
      <c r="F73" s="83">
        <v>46</v>
      </c>
      <c r="G73" s="55" t="s">
        <v>37</v>
      </c>
      <c r="H73" s="55" t="s">
        <v>38</v>
      </c>
      <c r="I73" s="136">
        <v>39504</v>
      </c>
      <c r="J73" s="103">
        <v>1082.76</v>
      </c>
      <c r="K73" s="50">
        <f t="shared" si="14"/>
        <v>1028.622</v>
      </c>
      <c r="L73" s="50">
        <f t="shared" si="15"/>
        <v>162.3165516</v>
      </c>
      <c r="M73" s="50">
        <f t="shared" si="16"/>
        <v>243.4748274</v>
      </c>
      <c r="N73" s="50">
        <f t="shared" si="17"/>
        <v>54.138000000000005</v>
      </c>
      <c r="O73" s="50">
        <f t="shared" si="18"/>
        <v>622.8306210000001</v>
      </c>
      <c r="P73" s="55" t="s">
        <v>59</v>
      </c>
      <c r="Q73" s="124">
        <f t="shared" si="19"/>
        <v>0.4244785949506037</v>
      </c>
    </row>
    <row r="74" spans="1:17" ht="16.5" customHeight="1">
      <c r="A74" s="81">
        <v>57</v>
      </c>
      <c r="B74" s="82" t="s">
        <v>125</v>
      </c>
      <c r="C74" s="68">
        <v>2514.48</v>
      </c>
      <c r="D74" s="83">
        <v>5</v>
      </c>
      <c r="E74" s="55">
        <v>1969</v>
      </c>
      <c r="F74" s="83">
        <v>30</v>
      </c>
      <c r="G74" s="55" t="s">
        <v>37</v>
      </c>
      <c r="H74" s="55" t="s">
        <v>38</v>
      </c>
      <c r="I74" s="136">
        <v>39504</v>
      </c>
      <c r="J74" s="103">
        <v>112.804</v>
      </c>
      <c r="K74" s="50">
        <f t="shared" si="14"/>
        <v>107.16380000000001</v>
      </c>
      <c r="L74" s="50">
        <f t="shared" si="15"/>
        <v>16.91044764</v>
      </c>
      <c r="M74" s="50">
        <f t="shared" si="16"/>
        <v>25.36567146</v>
      </c>
      <c r="N74" s="50">
        <f t="shared" si="17"/>
        <v>5.6402</v>
      </c>
      <c r="O74" s="50">
        <f t="shared" si="18"/>
        <v>64.8876809</v>
      </c>
      <c r="P74" s="64" t="s">
        <v>48</v>
      </c>
      <c r="Q74" s="124">
        <f t="shared" si="19"/>
        <v>0.04486176068212911</v>
      </c>
    </row>
    <row r="75" spans="1:17" ht="16.5" customHeight="1">
      <c r="A75" s="132">
        <v>58</v>
      </c>
      <c r="B75" s="82" t="s">
        <v>126</v>
      </c>
      <c r="C75" s="68">
        <v>3365.16</v>
      </c>
      <c r="D75" s="83">
        <v>5</v>
      </c>
      <c r="E75" s="55">
        <v>1967</v>
      </c>
      <c r="F75" s="83">
        <v>45</v>
      </c>
      <c r="G75" s="55" t="s">
        <v>37</v>
      </c>
      <c r="H75" s="55" t="s">
        <v>38</v>
      </c>
      <c r="I75" s="136">
        <v>39504</v>
      </c>
      <c r="J75" s="103">
        <v>1375.326</v>
      </c>
      <c r="K75" s="50">
        <f t="shared" si="14"/>
        <v>1306.5597</v>
      </c>
      <c r="L75" s="50">
        <f t="shared" si="15"/>
        <v>206.17512066</v>
      </c>
      <c r="M75" s="50">
        <f t="shared" si="16"/>
        <v>309.26268099</v>
      </c>
      <c r="N75" s="50">
        <f t="shared" si="17"/>
        <v>68.7663</v>
      </c>
      <c r="O75" s="50">
        <f t="shared" si="18"/>
        <v>791.12189835</v>
      </c>
      <c r="P75" s="64" t="s">
        <v>61</v>
      </c>
      <c r="Q75" s="124">
        <f t="shared" si="19"/>
        <v>0.40869557465321116</v>
      </c>
    </row>
    <row r="76" spans="1:17" ht="15.75" customHeight="1">
      <c r="A76" s="81">
        <v>59</v>
      </c>
      <c r="B76" s="82" t="s">
        <v>127</v>
      </c>
      <c r="C76" s="68">
        <v>2651.8</v>
      </c>
      <c r="D76" s="83">
        <v>5</v>
      </c>
      <c r="E76" s="55">
        <v>1985</v>
      </c>
      <c r="F76" s="83">
        <v>7</v>
      </c>
      <c r="G76" s="55" t="s">
        <v>37</v>
      </c>
      <c r="H76" s="55" t="s">
        <v>38</v>
      </c>
      <c r="I76" s="136">
        <v>39504</v>
      </c>
      <c r="J76" s="103">
        <v>647</v>
      </c>
      <c r="K76" s="50">
        <f t="shared" si="14"/>
        <v>614.65</v>
      </c>
      <c r="L76" s="50">
        <f t="shared" si="15"/>
        <v>96.99176999999999</v>
      </c>
      <c r="M76" s="50">
        <f t="shared" si="16"/>
        <v>145.487655</v>
      </c>
      <c r="N76" s="50">
        <f t="shared" si="17"/>
        <v>32.35</v>
      </c>
      <c r="O76" s="50">
        <f t="shared" si="18"/>
        <v>372.170575</v>
      </c>
      <c r="P76" s="55" t="s">
        <v>39</v>
      </c>
      <c r="Q76" s="124">
        <f t="shared" si="19"/>
        <v>0.2439852175880534</v>
      </c>
    </row>
    <row r="77" spans="1:17" ht="18" customHeight="1">
      <c r="A77" s="132">
        <v>60</v>
      </c>
      <c r="B77" s="82" t="s">
        <v>128</v>
      </c>
      <c r="C77" s="68">
        <v>4999.2</v>
      </c>
      <c r="D77" s="55">
        <v>5</v>
      </c>
      <c r="E77" s="55">
        <v>1985</v>
      </c>
      <c r="F77" s="55">
        <v>0</v>
      </c>
      <c r="G77" s="55" t="s">
        <v>37</v>
      </c>
      <c r="H77" s="55" t="s">
        <v>38</v>
      </c>
      <c r="I77" s="136">
        <v>39504</v>
      </c>
      <c r="J77" s="103">
        <v>768.718</v>
      </c>
      <c r="K77" s="50">
        <f t="shared" si="14"/>
        <v>730.2820999999999</v>
      </c>
      <c r="L77" s="50">
        <f t="shared" si="15"/>
        <v>115.23851537999998</v>
      </c>
      <c r="M77" s="50">
        <f t="shared" si="16"/>
        <v>172.85777306999998</v>
      </c>
      <c r="N77" s="50">
        <f t="shared" si="17"/>
        <v>38.435900000000004</v>
      </c>
      <c r="O77" s="50">
        <f t="shared" si="18"/>
        <v>442.18581155</v>
      </c>
      <c r="P77" s="55" t="s">
        <v>39</v>
      </c>
      <c r="Q77" s="124">
        <f t="shared" si="19"/>
        <v>0.15376820291246598</v>
      </c>
    </row>
    <row r="78" spans="1:17" ht="17.25" customHeight="1">
      <c r="A78" s="81">
        <v>61</v>
      </c>
      <c r="B78" s="82" t="s">
        <v>129</v>
      </c>
      <c r="C78" s="68">
        <v>2511.85</v>
      </c>
      <c r="D78" s="55">
        <v>5</v>
      </c>
      <c r="E78" s="55">
        <v>1992</v>
      </c>
      <c r="F78" s="55">
        <v>7</v>
      </c>
      <c r="G78" s="55" t="s">
        <v>37</v>
      </c>
      <c r="H78" s="55" t="s">
        <v>38</v>
      </c>
      <c r="I78" s="136">
        <v>39504</v>
      </c>
      <c r="J78" s="103">
        <v>947.272</v>
      </c>
      <c r="K78" s="50">
        <f t="shared" si="14"/>
        <v>899.9084</v>
      </c>
      <c r="L78" s="50">
        <f t="shared" si="15"/>
        <v>142.00554552</v>
      </c>
      <c r="M78" s="50">
        <f t="shared" si="16"/>
        <v>213.00831828</v>
      </c>
      <c r="N78" s="50">
        <f t="shared" si="17"/>
        <v>47.363600000000005</v>
      </c>
      <c r="O78" s="50">
        <f t="shared" si="18"/>
        <v>544.8945362000001</v>
      </c>
      <c r="P78" s="55" t="s">
        <v>59</v>
      </c>
      <c r="Q78" s="124">
        <f t="shared" si="19"/>
        <v>0.37712124529729085</v>
      </c>
    </row>
    <row r="79" spans="1:17" ht="16.5" customHeight="1">
      <c r="A79" s="132">
        <v>62</v>
      </c>
      <c r="B79" s="84" t="s">
        <v>130</v>
      </c>
      <c r="C79" s="68">
        <v>1438.9</v>
      </c>
      <c r="D79" s="85">
        <v>5</v>
      </c>
      <c r="E79" s="85">
        <v>1963</v>
      </c>
      <c r="F79" s="85">
        <v>37</v>
      </c>
      <c r="G79" s="85" t="s">
        <v>37</v>
      </c>
      <c r="H79" s="85" t="s">
        <v>38</v>
      </c>
      <c r="I79" s="136">
        <v>39504</v>
      </c>
      <c r="J79" s="104">
        <v>371.484</v>
      </c>
      <c r="K79" s="114">
        <f t="shared" si="14"/>
        <v>352.90979999999996</v>
      </c>
      <c r="L79" s="114">
        <f t="shared" si="15"/>
        <v>55.689166439999994</v>
      </c>
      <c r="M79" s="114">
        <f t="shared" si="16"/>
        <v>83.53374965999998</v>
      </c>
      <c r="N79" s="114">
        <f t="shared" si="17"/>
        <v>18.5742</v>
      </c>
      <c r="O79" s="114">
        <f t="shared" si="18"/>
        <v>213.6868839</v>
      </c>
      <c r="P79" s="85" t="s">
        <v>39</v>
      </c>
      <c r="Q79" s="125">
        <f t="shared" si="19"/>
        <v>0.2581722148863715</v>
      </c>
    </row>
    <row r="80" spans="1:17" ht="15.75" customHeight="1">
      <c r="A80" s="81">
        <v>63</v>
      </c>
      <c r="B80" s="84" t="s">
        <v>131</v>
      </c>
      <c r="C80" s="68">
        <v>875.4</v>
      </c>
      <c r="D80" s="85">
        <v>3</v>
      </c>
      <c r="E80" s="85">
        <v>1958</v>
      </c>
      <c r="F80" s="85">
        <v>44</v>
      </c>
      <c r="G80" s="85" t="s">
        <v>37</v>
      </c>
      <c r="H80" s="85" t="s">
        <v>38</v>
      </c>
      <c r="I80" s="136">
        <v>39504</v>
      </c>
      <c r="J80" s="104">
        <v>623.57</v>
      </c>
      <c r="K80" s="114">
        <f t="shared" si="14"/>
        <v>592.3915000000001</v>
      </c>
      <c r="L80" s="114">
        <f t="shared" si="15"/>
        <v>93.47937870000001</v>
      </c>
      <c r="M80" s="114">
        <f t="shared" si="16"/>
        <v>140.21906805</v>
      </c>
      <c r="N80" s="114">
        <f t="shared" si="17"/>
        <v>31.178500000000003</v>
      </c>
      <c r="O80" s="114">
        <f t="shared" si="18"/>
        <v>358.69305325000005</v>
      </c>
      <c r="P80" s="85" t="s">
        <v>39</v>
      </c>
      <c r="Q80" s="125">
        <f t="shared" si="19"/>
        <v>0.7123257939227783</v>
      </c>
    </row>
    <row r="81" spans="1:17" ht="16.5" customHeight="1">
      <c r="A81" s="132">
        <v>64</v>
      </c>
      <c r="B81" s="82" t="s">
        <v>132</v>
      </c>
      <c r="C81" s="68">
        <v>2028.3</v>
      </c>
      <c r="D81" s="55">
        <v>4</v>
      </c>
      <c r="E81" s="55">
        <v>1958</v>
      </c>
      <c r="F81" s="55">
        <v>53</v>
      </c>
      <c r="G81" s="55" t="s">
        <v>37</v>
      </c>
      <c r="H81" s="55" t="s">
        <v>38</v>
      </c>
      <c r="I81" s="136">
        <v>39504</v>
      </c>
      <c r="J81" s="103">
        <v>1384.074</v>
      </c>
      <c r="K81" s="50">
        <f t="shared" si="14"/>
        <v>1314.8703</v>
      </c>
      <c r="L81" s="50">
        <f t="shared" si="15"/>
        <v>207.48653334</v>
      </c>
      <c r="M81" s="50">
        <f t="shared" si="16"/>
        <v>311.22980001</v>
      </c>
      <c r="N81" s="50">
        <f t="shared" si="17"/>
        <v>69.20370000000001</v>
      </c>
      <c r="O81" s="50">
        <f t="shared" si="18"/>
        <v>796.15396665</v>
      </c>
      <c r="P81" s="55" t="s">
        <v>62</v>
      </c>
      <c r="Q81" s="124">
        <f t="shared" si="19"/>
        <v>0.6823813045407484</v>
      </c>
    </row>
    <row r="82" spans="1:17" ht="15.75" customHeight="1">
      <c r="A82" s="81">
        <v>65</v>
      </c>
      <c r="B82" s="82" t="s">
        <v>133</v>
      </c>
      <c r="C82" s="68">
        <v>2541.2</v>
      </c>
      <c r="D82" s="55">
        <v>4</v>
      </c>
      <c r="E82" s="55">
        <v>1957</v>
      </c>
      <c r="F82" s="55">
        <v>33</v>
      </c>
      <c r="G82" s="55" t="s">
        <v>37</v>
      </c>
      <c r="H82" s="55" t="s">
        <v>38</v>
      </c>
      <c r="I82" s="136">
        <v>39504</v>
      </c>
      <c r="J82" s="103">
        <v>402.954</v>
      </c>
      <c r="K82" s="50">
        <f>J82-N82</f>
        <v>382.8063</v>
      </c>
      <c r="L82" s="50">
        <f t="shared" si="15"/>
        <v>60.40683414</v>
      </c>
      <c r="M82" s="50">
        <f t="shared" si="16"/>
        <v>90.61025121</v>
      </c>
      <c r="N82" s="50">
        <f>J82*0.05</f>
        <v>20.1477</v>
      </c>
      <c r="O82" s="50">
        <f t="shared" si="18"/>
        <v>231.78921465000002</v>
      </c>
      <c r="P82" s="64" t="s">
        <v>48</v>
      </c>
      <c r="Q82" s="124">
        <f t="shared" si="19"/>
        <v>0.15856839288525107</v>
      </c>
    </row>
    <row r="83" spans="1:17" ht="17.25" customHeight="1">
      <c r="A83" s="132">
        <v>66</v>
      </c>
      <c r="B83" s="82" t="s">
        <v>134</v>
      </c>
      <c r="C83" s="68">
        <v>511.9</v>
      </c>
      <c r="D83" s="55">
        <v>2</v>
      </c>
      <c r="E83" s="55">
        <v>1951</v>
      </c>
      <c r="F83" s="55">
        <v>61</v>
      </c>
      <c r="G83" s="55" t="s">
        <v>37</v>
      </c>
      <c r="H83" s="55" t="s">
        <v>38</v>
      </c>
      <c r="I83" s="136">
        <v>39504</v>
      </c>
      <c r="J83" s="103">
        <v>377.853</v>
      </c>
      <c r="K83" s="50">
        <f>J83-N83</f>
        <v>358.96035</v>
      </c>
      <c r="L83" s="50">
        <f t="shared" si="15"/>
        <v>56.64394323</v>
      </c>
      <c r="M83" s="50">
        <f t="shared" si="16"/>
        <v>84.965914845</v>
      </c>
      <c r="N83" s="50">
        <f>J83*0.05</f>
        <v>18.89265</v>
      </c>
      <c r="O83" s="50">
        <f t="shared" si="18"/>
        <v>217.35049192500003</v>
      </c>
      <c r="P83" s="55" t="s">
        <v>39</v>
      </c>
      <c r="Q83" s="124">
        <f t="shared" si="19"/>
        <v>0.7381383082633327</v>
      </c>
    </row>
    <row r="84" spans="1:17" ht="16.5" customHeight="1">
      <c r="A84" s="81">
        <v>67</v>
      </c>
      <c r="B84" s="82" t="s">
        <v>135</v>
      </c>
      <c r="C84" s="68">
        <v>1258.2</v>
      </c>
      <c r="D84" s="55">
        <v>2</v>
      </c>
      <c r="E84" s="55">
        <v>1959</v>
      </c>
      <c r="F84" s="55">
        <v>63</v>
      </c>
      <c r="G84" s="55" t="s">
        <v>46</v>
      </c>
      <c r="H84" s="55" t="s">
        <v>38</v>
      </c>
      <c r="I84" s="136">
        <v>39504</v>
      </c>
      <c r="J84" s="103">
        <v>634.563</v>
      </c>
      <c r="K84" s="50">
        <f>J84-N84</f>
        <v>602.83485</v>
      </c>
      <c r="L84" s="50">
        <f t="shared" si="15"/>
        <v>95.12733933</v>
      </c>
      <c r="M84" s="50">
        <f t="shared" si="16"/>
        <v>142.69100899499998</v>
      </c>
      <c r="N84" s="50">
        <f>J84*0.05</f>
        <v>31.72815</v>
      </c>
      <c r="O84" s="50">
        <f t="shared" si="18"/>
        <v>365.016501675</v>
      </c>
      <c r="P84" s="55" t="s">
        <v>39</v>
      </c>
      <c r="Q84" s="79">
        <v>0.621</v>
      </c>
    </row>
    <row r="85" spans="1:17" ht="16.5" customHeight="1">
      <c r="A85" s="132">
        <v>68</v>
      </c>
      <c r="B85" s="66" t="s">
        <v>136</v>
      </c>
      <c r="C85" s="65">
        <v>821.8</v>
      </c>
      <c r="D85" s="51">
        <v>2</v>
      </c>
      <c r="E85" s="51">
        <v>1957</v>
      </c>
      <c r="F85" s="51">
        <v>53</v>
      </c>
      <c r="G85" s="51" t="s">
        <v>51</v>
      </c>
      <c r="H85" s="51" t="s">
        <v>38</v>
      </c>
      <c r="I85" s="123">
        <v>39504</v>
      </c>
      <c r="J85" s="104">
        <v>172.655</v>
      </c>
      <c r="K85" s="50">
        <f>J85-N85</f>
        <v>164.02225</v>
      </c>
      <c r="L85" s="68">
        <f t="shared" si="15"/>
        <v>25.88271105</v>
      </c>
      <c r="M85" s="68">
        <f t="shared" si="16"/>
        <v>38.824066575</v>
      </c>
      <c r="N85" s="50">
        <f>J85*0.05</f>
        <v>8.63275</v>
      </c>
      <c r="O85" s="68">
        <f t="shared" si="18"/>
        <v>99.31547237500001</v>
      </c>
      <c r="P85" s="86" t="s">
        <v>48</v>
      </c>
      <c r="Q85" s="124">
        <f t="shared" si="19"/>
        <v>0.21009369676320275</v>
      </c>
    </row>
    <row r="86" spans="1:17" ht="17.25" customHeight="1">
      <c r="A86" s="81">
        <v>69</v>
      </c>
      <c r="B86" s="66" t="s">
        <v>137</v>
      </c>
      <c r="C86" s="65">
        <v>822.8</v>
      </c>
      <c r="D86" s="48">
        <v>2</v>
      </c>
      <c r="E86" s="48">
        <v>1958</v>
      </c>
      <c r="F86" s="48">
        <v>53</v>
      </c>
      <c r="G86" s="48" t="s">
        <v>51</v>
      </c>
      <c r="H86" s="48" t="s">
        <v>41</v>
      </c>
      <c r="I86" s="123">
        <v>39504</v>
      </c>
      <c r="J86" s="103">
        <v>210.625</v>
      </c>
      <c r="K86" s="50">
        <f>J86-N86</f>
        <v>200.09375</v>
      </c>
      <c r="L86" s="68">
        <f t="shared" si="15"/>
        <v>31.574793749999998</v>
      </c>
      <c r="M86" s="68">
        <f t="shared" si="16"/>
        <v>47.362190625</v>
      </c>
      <c r="N86" s="50">
        <f>J86*0.05</f>
        <v>10.53125</v>
      </c>
      <c r="O86" s="68">
        <f t="shared" si="18"/>
        <v>121.156765625</v>
      </c>
      <c r="P86" s="87" t="s">
        <v>48</v>
      </c>
      <c r="Q86" s="124">
        <f t="shared" si="19"/>
        <v>0.25598565872630047</v>
      </c>
    </row>
    <row r="87" spans="1:17" ht="12.75">
      <c r="A87" s="88"/>
      <c r="B87" s="70"/>
      <c r="C87" s="77"/>
      <c r="D87" s="72"/>
      <c r="E87" s="72"/>
      <c r="F87" s="72"/>
      <c r="G87" s="72"/>
      <c r="H87" s="72"/>
      <c r="I87" s="72"/>
      <c r="J87" s="111"/>
      <c r="K87" s="74"/>
      <c r="L87" s="74"/>
      <c r="M87" s="74"/>
      <c r="N87" s="74"/>
      <c r="O87" s="74"/>
      <c r="P87" s="75"/>
      <c r="Q87" s="76"/>
    </row>
    <row r="88" spans="1:17" ht="12.75">
      <c r="A88" s="89"/>
      <c r="B88" s="58"/>
      <c r="C88" s="73"/>
      <c r="D88" s="71"/>
      <c r="E88" s="73"/>
      <c r="F88" s="90"/>
      <c r="G88" s="90"/>
      <c r="H88" s="90"/>
      <c r="I88" s="90" t="s">
        <v>52</v>
      </c>
      <c r="J88" s="107">
        <f aca="true" t="shared" si="20" ref="J88:O88">SUM(J65:J87)</f>
        <v>20871.833</v>
      </c>
      <c r="K88" s="73">
        <f t="shared" si="20"/>
        <v>19828.24135</v>
      </c>
      <c r="L88" s="73">
        <f t="shared" si="20"/>
        <v>3128.89648503</v>
      </c>
      <c r="M88" s="73">
        <f t="shared" si="20"/>
        <v>4693.344727544999</v>
      </c>
      <c r="N88" s="73">
        <f t="shared" si="20"/>
        <v>1043.59165</v>
      </c>
      <c r="O88" s="73">
        <f t="shared" si="20"/>
        <v>12006.000137424999</v>
      </c>
      <c r="P88" s="78"/>
      <c r="Q88" s="62"/>
    </row>
    <row r="89" spans="1:17" ht="12.75">
      <c r="A89" s="91"/>
      <c r="B89" s="59"/>
      <c r="C89" s="77"/>
      <c r="D89" s="53"/>
      <c r="E89" s="53"/>
      <c r="F89" s="53"/>
      <c r="G89" s="53"/>
      <c r="H89" s="53"/>
      <c r="I89" s="53"/>
      <c r="J89" s="105"/>
      <c r="K89" s="54"/>
      <c r="L89" s="54"/>
      <c r="M89" s="54"/>
      <c r="N89" s="54"/>
      <c r="O89" s="54"/>
      <c r="P89" s="60"/>
      <c r="Q89" s="79"/>
    </row>
    <row r="90" spans="1:17" ht="18" customHeight="1">
      <c r="A90" s="122">
        <v>70</v>
      </c>
      <c r="B90" s="95" t="s">
        <v>138</v>
      </c>
      <c r="C90" s="65">
        <v>73.1</v>
      </c>
      <c r="D90" s="56">
        <v>1</v>
      </c>
      <c r="E90" s="48">
        <v>1960</v>
      </c>
      <c r="F90" s="48">
        <v>55</v>
      </c>
      <c r="G90" s="48" t="s">
        <v>51</v>
      </c>
      <c r="H90" s="48" t="s">
        <v>41</v>
      </c>
      <c r="I90" s="123">
        <v>39504</v>
      </c>
      <c r="J90" s="103">
        <v>71.066</v>
      </c>
      <c r="K90" s="50">
        <f aca="true" t="shared" si="21" ref="K90:K99">J90-N90</f>
        <v>67.5127</v>
      </c>
      <c r="L90" s="68">
        <f aca="true" t="shared" si="22" ref="L90:L99">K90*0.1578</f>
        <v>10.65350406</v>
      </c>
      <c r="M90" s="68">
        <f aca="true" t="shared" si="23" ref="M90:M99">K90*0.2367</f>
        <v>15.98025609</v>
      </c>
      <c r="N90" s="50">
        <f aca="true" t="shared" si="24" ref="N90:N99">J90*0.05</f>
        <v>3.5533</v>
      </c>
      <c r="O90" s="68">
        <f aca="true" t="shared" si="25" ref="O90:O99">K90*0.6055</f>
        <v>40.87893985</v>
      </c>
      <c r="P90" s="48" t="s">
        <v>39</v>
      </c>
      <c r="Q90" s="124">
        <f aca="true" t="shared" si="26" ref="Q90:Q99">J90/C90</f>
        <v>0.9721751025991793</v>
      </c>
    </row>
    <row r="91" spans="1:17" ht="18" customHeight="1">
      <c r="A91" s="137">
        <v>71</v>
      </c>
      <c r="B91" s="49" t="s">
        <v>139</v>
      </c>
      <c r="C91" s="63">
        <v>72.9</v>
      </c>
      <c r="D91" s="56">
        <v>1</v>
      </c>
      <c r="E91" s="48">
        <v>1960</v>
      </c>
      <c r="F91" s="48">
        <v>50</v>
      </c>
      <c r="G91" s="48" t="s">
        <v>51</v>
      </c>
      <c r="H91" s="48" t="s">
        <v>41</v>
      </c>
      <c r="I91" s="123">
        <v>39504</v>
      </c>
      <c r="J91" s="103">
        <v>101.148</v>
      </c>
      <c r="K91" s="50">
        <f t="shared" si="21"/>
        <v>96.0906</v>
      </c>
      <c r="L91" s="68">
        <f t="shared" si="22"/>
        <v>15.163096679999999</v>
      </c>
      <c r="M91" s="68">
        <f t="shared" si="23"/>
        <v>22.744645019999997</v>
      </c>
      <c r="N91" s="50">
        <f t="shared" si="24"/>
        <v>5.0574</v>
      </c>
      <c r="O91" s="68">
        <f t="shared" si="25"/>
        <v>58.1828583</v>
      </c>
      <c r="P91" s="48" t="s">
        <v>39</v>
      </c>
      <c r="Q91" s="124">
        <f t="shared" si="26"/>
        <v>1.3874897119341563</v>
      </c>
    </row>
    <row r="92" spans="1:17" ht="18" customHeight="1">
      <c r="A92" s="122">
        <v>72</v>
      </c>
      <c r="B92" s="49" t="s">
        <v>140</v>
      </c>
      <c r="C92" s="63">
        <v>74.1</v>
      </c>
      <c r="D92" s="56">
        <v>1</v>
      </c>
      <c r="E92" s="48">
        <v>1960</v>
      </c>
      <c r="F92" s="48">
        <v>38</v>
      </c>
      <c r="G92" s="48" t="s">
        <v>51</v>
      </c>
      <c r="H92" s="48" t="s">
        <v>41</v>
      </c>
      <c r="I92" s="123">
        <v>39504</v>
      </c>
      <c r="J92" s="103">
        <v>70.236</v>
      </c>
      <c r="K92" s="50">
        <f t="shared" si="21"/>
        <v>66.72420000000001</v>
      </c>
      <c r="L92" s="68">
        <f t="shared" si="22"/>
        <v>10.52907876</v>
      </c>
      <c r="M92" s="68">
        <f t="shared" si="23"/>
        <v>15.793618140000001</v>
      </c>
      <c r="N92" s="50">
        <f t="shared" si="24"/>
        <v>3.5118000000000005</v>
      </c>
      <c r="O92" s="68">
        <f t="shared" si="25"/>
        <v>40.401503100000006</v>
      </c>
      <c r="P92" s="48" t="s">
        <v>39</v>
      </c>
      <c r="Q92" s="124">
        <f t="shared" si="26"/>
        <v>0.9478542510121459</v>
      </c>
    </row>
    <row r="93" spans="1:17" ht="16.5" customHeight="1">
      <c r="A93" s="137">
        <v>73</v>
      </c>
      <c r="B93" s="49" t="s">
        <v>141</v>
      </c>
      <c r="C93" s="63">
        <v>72.9</v>
      </c>
      <c r="D93" s="56">
        <v>1</v>
      </c>
      <c r="E93" s="48">
        <v>1960</v>
      </c>
      <c r="F93" s="48">
        <v>54</v>
      </c>
      <c r="G93" s="48" t="s">
        <v>51</v>
      </c>
      <c r="H93" s="48" t="s">
        <v>41</v>
      </c>
      <c r="I93" s="123">
        <v>39504</v>
      </c>
      <c r="J93" s="103">
        <v>83.086</v>
      </c>
      <c r="K93" s="50">
        <f t="shared" si="21"/>
        <v>78.93169999999999</v>
      </c>
      <c r="L93" s="68">
        <f t="shared" si="22"/>
        <v>12.455422259999999</v>
      </c>
      <c r="M93" s="68">
        <f t="shared" si="23"/>
        <v>18.68313339</v>
      </c>
      <c r="N93" s="50">
        <f t="shared" si="24"/>
        <v>4.1543</v>
      </c>
      <c r="O93" s="68">
        <f t="shared" si="25"/>
        <v>47.79314435</v>
      </c>
      <c r="P93" s="48" t="s">
        <v>39</v>
      </c>
      <c r="Q93" s="124">
        <f t="shared" si="26"/>
        <v>1.1397256515775034</v>
      </c>
    </row>
    <row r="94" spans="1:17" ht="17.25" customHeight="1">
      <c r="A94" s="122">
        <v>74</v>
      </c>
      <c r="B94" s="49" t="s">
        <v>142</v>
      </c>
      <c r="C94" s="63">
        <v>71</v>
      </c>
      <c r="D94" s="56">
        <v>1</v>
      </c>
      <c r="E94" s="48">
        <v>1960</v>
      </c>
      <c r="F94" s="48">
        <v>54</v>
      </c>
      <c r="G94" s="48" t="s">
        <v>51</v>
      </c>
      <c r="H94" s="48" t="s">
        <v>41</v>
      </c>
      <c r="I94" s="123">
        <v>39504</v>
      </c>
      <c r="J94" s="103">
        <v>105.798</v>
      </c>
      <c r="K94" s="50">
        <f t="shared" si="21"/>
        <v>100.5081</v>
      </c>
      <c r="L94" s="68">
        <f t="shared" si="22"/>
        <v>15.86017818</v>
      </c>
      <c r="M94" s="68">
        <f t="shared" si="23"/>
        <v>23.790267269999998</v>
      </c>
      <c r="N94" s="50">
        <f t="shared" si="24"/>
        <v>5.2899</v>
      </c>
      <c r="O94" s="68">
        <f t="shared" si="25"/>
        <v>60.85765455000001</v>
      </c>
      <c r="P94" s="48" t="s">
        <v>39</v>
      </c>
      <c r="Q94" s="124">
        <f t="shared" si="26"/>
        <v>1.4901126760563381</v>
      </c>
    </row>
    <row r="95" spans="1:17" ht="18" customHeight="1">
      <c r="A95" s="137">
        <v>75</v>
      </c>
      <c r="B95" s="49" t="s">
        <v>143</v>
      </c>
      <c r="C95" s="68">
        <v>1454</v>
      </c>
      <c r="D95" s="56">
        <v>3</v>
      </c>
      <c r="E95" s="48">
        <v>1962</v>
      </c>
      <c r="F95" s="48">
        <v>50</v>
      </c>
      <c r="G95" s="48" t="s">
        <v>37</v>
      </c>
      <c r="H95" s="48" t="s">
        <v>38</v>
      </c>
      <c r="I95" s="123">
        <v>39504</v>
      </c>
      <c r="J95" s="103">
        <v>225</v>
      </c>
      <c r="K95" s="50">
        <f t="shared" si="21"/>
        <v>213.75</v>
      </c>
      <c r="L95" s="68">
        <f t="shared" si="22"/>
        <v>33.729749999999996</v>
      </c>
      <c r="M95" s="68">
        <f t="shared" si="23"/>
        <v>50.594625</v>
      </c>
      <c r="N95" s="50">
        <f t="shared" si="24"/>
        <v>11.25</v>
      </c>
      <c r="O95" s="68">
        <f t="shared" si="25"/>
        <v>129.425625</v>
      </c>
      <c r="P95" s="48" t="s">
        <v>63</v>
      </c>
      <c r="Q95" s="124">
        <f t="shared" si="26"/>
        <v>0.15474552957359008</v>
      </c>
    </row>
    <row r="96" spans="1:17" ht="17.25" customHeight="1">
      <c r="A96" s="122">
        <v>76</v>
      </c>
      <c r="B96" s="49" t="s">
        <v>144</v>
      </c>
      <c r="C96" s="68">
        <v>2760</v>
      </c>
      <c r="D96" s="56">
        <v>5</v>
      </c>
      <c r="E96" s="48">
        <v>1988</v>
      </c>
      <c r="F96" s="48">
        <v>0</v>
      </c>
      <c r="G96" s="48" t="s">
        <v>37</v>
      </c>
      <c r="H96" s="48" t="s">
        <v>38</v>
      </c>
      <c r="I96" s="123">
        <v>39504</v>
      </c>
      <c r="J96" s="103">
        <v>730</v>
      </c>
      <c r="K96" s="50">
        <f t="shared" si="21"/>
        <v>693.5</v>
      </c>
      <c r="L96" s="68">
        <f t="shared" si="22"/>
        <v>109.4343</v>
      </c>
      <c r="M96" s="68">
        <f t="shared" si="23"/>
        <v>164.15144999999998</v>
      </c>
      <c r="N96" s="50">
        <f t="shared" si="24"/>
        <v>36.5</v>
      </c>
      <c r="O96" s="68">
        <f t="shared" si="25"/>
        <v>419.91425000000004</v>
      </c>
      <c r="P96" s="48" t="s">
        <v>39</v>
      </c>
      <c r="Q96" s="124">
        <f t="shared" si="26"/>
        <v>0.2644927536231884</v>
      </c>
    </row>
    <row r="97" spans="1:17" ht="17.25" customHeight="1">
      <c r="A97" s="137">
        <v>77</v>
      </c>
      <c r="B97" s="49" t="s">
        <v>145</v>
      </c>
      <c r="C97" s="68">
        <v>4039.4</v>
      </c>
      <c r="D97" s="56">
        <v>5</v>
      </c>
      <c r="E97" s="48">
        <v>1984</v>
      </c>
      <c r="F97" s="56">
        <v>16</v>
      </c>
      <c r="G97" s="48" t="s">
        <v>37</v>
      </c>
      <c r="H97" s="48" t="s">
        <v>38</v>
      </c>
      <c r="I97" s="123">
        <v>39504</v>
      </c>
      <c r="J97" s="103">
        <v>1014</v>
      </c>
      <c r="K97" s="50">
        <f t="shared" si="21"/>
        <v>963.3</v>
      </c>
      <c r="L97" s="68">
        <f t="shared" si="22"/>
        <v>152.00874</v>
      </c>
      <c r="M97" s="68">
        <f t="shared" si="23"/>
        <v>228.01310999999998</v>
      </c>
      <c r="N97" s="50">
        <f t="shared" si="24"/>
        <v>50.7</v>
      </c>
      <c r="O97" s="68">
        <f t="shared" si="25"/>
        <v>583.27815</v>
      </c>
      <c r="P97" s="48" t="s">
        <v>39</v>
      </c>
      <c r="Q97" s="124">
        <f t="shared" si="26"/>
        <v>0.25102738030400557</v>
      </c>
    </row>
    <row r="98" spans="1:17" ht="18" customHeight="1">
      <c r="A98" s="122">
        <v>78</v>
      </c>
      <c r="B98" s="115" t="s">
        <v>146</v>
      </c>
      <c r="C98" s="68">
        <v>1943</v>
      </c>
      <c r="D98" s="56">
        <v>4</v>
      </c>
      <c r="E98" s="48">
        <v>1962</v>
      </c>
      <c r="F98" s="48">
        <v>32</v>
      </c>
      <c r="G98" s="48" t="s">
        <v>37</v>
      </c>
      <c r="H98" s="48" t="s">
        <v>38</v>
      </c>
      <c r="I98" s="123">
        <v>39504</v>
      </c>
      <c r="J98" s="103">
        <v>806.201</v>
      </c>
      <c r="K98" s="50">
        <f t="shared" si="21"/>
        <v>765.89095</v>
      </c>
      <c r="L98" s="68">
        <f t="shared" si="22"/>
        <v>120.85759191</v>
      </c>
      <c r="M98" s="68">
        <f t="shared" si="23"/>
        <v>181.286387865</v>
      </c>
      <c r="N98" s="50">
        <f t="shared" si="24"/>
        <v>40.310050000000004</v>
      </c>
      <c r="O98" s="68">
        <f t="shared" si="25"/>
        <v>463.74697022500004</v>
      </c>
      <c r="P98" s="48" t="s">
        <v>63</v>
      </c>
      <c r="Q98" s="124">
        <f t="shared" si="26"/>
        <v>0.4149258878023675</v>
      </c>
    </row>
    <row r="99" spans="1:17" ht="17.25" customHeight="1">
      <c r="A99" s="137">
        <v>79</v>
      </c>
      <c r="B99" s="116" t="s">
        <v>147</v>
      </c>
      <c r="C99" s="68">
        <v>4031</v>
      </c>
      <c r="D99" s="56">
        <v>5</v>
      </c>
      <c r="E99" s="48">
        <v>1987</v>
      </c>
      <c r="F99" s="48">
        <v>0</v>
      </c>
      <c r="G99" s="48" t="s">
        <v>37</v>
      </c>
      <c r="H99" s="48" t="s">
        <v>38</v>
      </c>
      <c r="I99" s="123">
        <v>39504</v>
      </c>
      <c r="J99" s="103">
        <v>1031</v>
      </c>
      <c r="K99" s="50">
        <f t="shared" si="21"/>
        <v>979.45</v>
      </c>
      <c r="L99" s="68">
        <f t="shared" si="22"/>
        <v>154.55721</v>
      </c>
      <c r="M99" s="68">
        <f t="shared" si="23"/>
        <v>231.835815</v>
      </c>
      <c r="N99" s="50">
        <f t="shared" si="24"/>
        <v>51.550000000000004</v>
      </c>
      <c r="O99" s="68">
        <f t="shared" si="25"/>
        <v>593.0569750000001</v>
      </c>
      <c r="P99" s="48" t="s">
        <v>39</v>
      </c>
      <c r="Q99" s="124">
        <f t="shared" si="26"/>
        <v>0.2557677995534607</v>
      </c>
    </row>
    <row r="100" spans="1:17" ht="12.75">
      <c r="A100" s="131"/>
      <c r="B100" s="138"/>
      <c r="C100" s="77"/>
      <c r="D100" s="72"/>
      <c r="E100" s="72"/>
      <c r="F100" s="72"/>
      <c r="G100" s="72"/>
      <c r="H100" s="72"/>
      <c r="I100" s="72"/>
      <c r="J100" s="111"/>
      <c r="K100" s="74"/>
      <c r="L100" s="74"/>
      <c r="M100" s="74"/>
      <c r="N100" s="74"/>
      <c r="O100" s="74"/>
      <c r="P100" s="72"/>
      <c r="Q100" s="76"/>
    </row>
    <row r="101" spans="1:17" ht="12.75">
      <c r="A101" s="126"/>
      <c r="B101" s="139"/>
      <c r="C101" s="73"/>
      <c r="D101" s="90"/>
      <c r="E101" s="73"/>
      <c r="F101" s="90"/>
      <c r="G101" s="90"/>
      <c r="H101" s="90"/>
      <c r="I101" s="90" t="s">
        <v>52</v>
      </c>
      <c r="J101" s="107">
        <f aca="true" t="shared" si="27" ref="J101:O101">SUM(J90:J100)</f>
        <v>4237.535</v>
      </c>
      <c r="K101" s="73">
        <f t="shared" si="27"/>
        <v>4025.6582499999995</v>
      </c>
      <c r="L101" s="73">
        <f t="shared" si="27"/>
        <v>635.2488718499999</v>
      </c>
      <c r="M101" s="73">
        <f t="shared" si="27"/>
        <v>952.873307775</v>
      </c>
      <c r="N101" s="73">
        <f t="shared" si="27"/>
        <v>211.87675000000002</v>
      </c>
      <c r="O101" s="73">
        <f t="shared" si="27"/>
        <v>2437.5360703750002</v>
      </c>
      <c r="P101" s="71"/>
      <c r="Q101" s="62"/>
    </row>
    <row r="102" spans="1:17" ht="12.75">
      <c r="A102" s="128"/>
      <c r="B102" s="97"/>
      <c r="C102" s="112"/>
      <c r="D102" s="59"/>
      <c r="E102" s="59"/>
      <c r="F102" s="59"/>
      <c r="G102" s="59"/>
      <c r="H102" s="59"/>
      <c r="I102" s="59"/>
      <c r="J102" s="140"/>
      <c r="K102" s="141"/>
      <c r="L102" s="54"/>
      <c r="M102" s="54"/>
      <c r="N102" s="54"/>
      <c r="O102" s="54"/>
      <c r="P102" s="59"/>
      <c r="Q102" s="142"/>
    </row>
    <row r="103" spans="1:17" ht="16.5" customHeight="1">
      <c r="A103" s="132">
        <v>80</v>
      </c>
      <c r="B103" s="117" t="s">
        <v>148</v>
      </c>
      <c r="C103" s="114">
        <v>4369</v>
      </c>
      <c r="D103" s="83">
        <v>5</v>
      </c>
      <c r="E103" s="55">
        <v>1989</v>
      </c>
      <c r="F103" s="55">
        <v>5</v>
      </c>
      <c r="G103" s="55" t="s">
        <v>37</v>
      </c>
      <c r="H103" s="55" t="s">
        <v>38</v>
      </c>
      <c r="I103" s="123">
        <v>39504</v>
      </c>
      <c r="J103" s="103">
        <v>3745.44</v>
      </c>
      <c r="K103" s="50">
        <f aca="true" t="shared" si="28" ref="K103:K113">J103-N103</f>
        <v>3558.168</v>
      </c>
      <c r="L103" s="68">
        <f aca="true" t="shared" si="29" ref="L103:L113">K103*0.1578</f>
        <v>561.4789104</v>
      </c>
      <c r="M103" s="68">
        <f aca="true" t="shared" si="30" ref="M103:M113">K103*0.2367</f>
        <v>842.2183656</v>
      </c>
      <c r="N103" s="50">
        <f aca="true" t="shared" si="31" ref="N103:N113">J103*0.05</f>
        <v>187.27200000000002</v>
      </c>
      <c r="O103" s="68">
        <f aca="true" t="shared" si="32" ref="O103:O113">K103*0.6055</f>
        <v>2154.4707240000002</v>
      </c>
      <c r="P103" s="55" t="s">
        <v>64</v>
      </c>
      <c r="Q103" s="124">
        <f aca="true" t="shared" si="33" ref="Q103:Q110">J103/C103</f>
        <v>0.8572762645914397</v>
      </c>
    </row>
    <row r="104" spans="1:17" ht="17.25" customHeight="1">
      <c r="A104" s="122">
        <v>81</v>
      </c>
      <c r="B104" s="49" t="s">
        <v>149</v>
      </c>
      <c r="C104" s="63">
        <v>853</v>
      </c>
      <c r="D104" s="56">
        <v>3</v>
      </c>
      <c r="E104" s="48">
        <v>1992</v>
      </c>
      <c r="F104" s="48">
        <v>10</v>
      </c>
      <c r="G104" s="48" t="s">
        <v>37</v>
      </c>
      <c r="H104" s="48" t="s">
        <v>38</v>
      </c>
      <c r="I104" s="123">
        <v>39504</v>
      </c>
      <c r="J104" s="103">
        <v>375.72</v>
      </c>
      <c r="K104" s="50">
        <f t="shared" si="28"/>
        <v>356.934</v>
      </c>
      <c r="L104" s="68">
        <f t="shared" si="29"/>
        <v>56.3241852</v>
      </c>
      <c r="M104" s="68">
        <f t="shared" si="30"/>
        <v>84.48627780000001</v>
      </c>
      <c r="N104" s="50">
        <f t="shared" si="31"/>
        <v>18.786</v>
      </c>
      <c r="O104" s="68">
        <f t="shared" si="32"/>
        <v>216.12353700000003</v>
      </c>
      <c r="P104" s="48" t="s">
        <v>63</v>
      </c>
      <c r="Q104" s="124">
        <f t="shared" si="33"/>
        <v>0.4404689331770223</v>
      </c>
    </row>
    <row r="105" spans="1:17" ht="16.5" customHeight="1">
      <c r="A105" s="132">
        <v>82</v>
      </c>
      <c r="B105" s="49" t="s">
        <v>150</v>
      </c>
      <c r="C105" s="63">
        <v>374.18</v>
      </c>
      <c r="D105" s="56">
        <v>2</v>
      </c>
      <c r="E105" s="48">
        <v>1989</v>
      </c>
      <c r="F105" s="48">
        <v>12</v>
      </c>
      <c r="G105" s="48" t="s">
        <v>37</v>
      </c>
      <c r="H105" s="48" t="s">
        <v>41</v>
      </c>
      <c r="I105" s="123">
        <v>39504</v>
      </c>
      <c r="J105" s="103">
        <v>167.74</v>
      </c>
      <c r="K105" s="50">
        <f t="shared" si="28"/>
        <v>159.353</v>
      </c>
      <c r="L105" s="68">
        <f t="shared" si="29"/>
        <v>25.1459034</v>
      </c>
      <c r="M105" s="68">
        <f t="shared" si="30"/>
        <v>37.7188551</v>
      </c>
      <c r="N105" s="50">
        <f t="shared" si="31"/>
        <v>8.387</v>
      </c>
      <c r="O105" s="68">
        <f t="shared" si="32"/>
        <v>96.48824150000002</v>
      </c>
      <c r="P105" s="48" t="s">
        <v>63</v>
      </c>
      <c r="Q105" s="124">
        <f t="shared" si="33"/>
        <v>0.4482869207333369</v>
      </c>
    </row>
    <row r="106" spans="1:17" ht="18" customHeight="1">
      <c r="A106" s="122">
        <v>83</v>
      </c>
      <c r="B106" s="49" t="s">
        <v>151</v>
      </c>
      <c r="C106" s="63">
        <v>3621</v>
      </c>
      <c r="D106" s="56">
        <v>5</v>
      </c>
      <c r="E106" s="48">
        <v>1984</v>
      </c>
      <c r="F106" s="48">
        <v>16</v>
      </c>
      <c r="G106" s="48" t="s">
        <v>37</v>
      </c>
      <c r="H106" s="48" t="s">
        <v>38</v>
      </c>
      <c r="I106" s="123">
        <v>39504</v>
      </c>
      <c r="J106" s="103">
        <v>1760.01</v>
      </c>
      <c r="K106" s="50">
        <f t="shared" si="28"/>
        <v>1672.0095</v>
      </c>
      <c r="L106" s="68">
        <f t="shared" si="29"/>
        <v>263.84309909999996</v>
      </c>
      <c r="M106" s="68">
        <f t="shared" si="30"/>
        <v>395.76464864999997</v>
      </c>
      <c r="N106" s="50">
        <f t="shared" si="31"/>
        <v>88.0005</v>
      </c>
      <c r="O106" s="68">
        <f t="shared" si="32"/>
        <v>1012.40175225</v>
      </c>
      <c r="P106" s="48" t="s">
        <v>65</v>
      </c>
      <c r="Q106" s="124">
        <f t="shared" si="33"/>
        <v>0.486056338028169</v>
      </c>
    </row>
    <row r="107" spans="1:17" ht="17.25" customHeight="1">
      <c r="A107" s="132">
        <v>84</v>
      </c>
      <c r="B107" s="49" t="s">
        <v>152</v>
      </c>
      <c r="C107" s="63">
        <v>109.2</v>
      </c>
      <c r="D107" s="56">
        <v>1</v>
      </c>
      <c r="E107" s="48">
        <v>1959</v>
      </c>
      <c r="F107" s="48">
        <v>49</v>
      </c>
      <c r="G107" s="48" t="s">
        <v>37</v>
      </c>
      <c r="H107" s="48" t="s">
        <v>41</v>
      </c>
      <c r="I107" s="123">
        <v>39500</v>
      </c>
      <c r="J107" s="103">
        <v>59.65</v>
      </c>
      <c r="K107" s="50">
        <f t="shared" si="28"/>
        <v>56.6675</v>
      </c>
      <c r="L107" s="68">
        <f t="shared" si="29"/>
        <v>8.942131499999999</v>
      </c>
      <c r="M107" s="68">
        <f t="shared" si="30"/>
        <v>13.41319725</v>
      </c>
      <c r="N107" s="50">
        <f t="shared" si="31"/>
        <v>2.9825</v>
      </c>
      <c r="O107" s="68">
        <f t="shared" si="32"/>
        <v>34.31217125</v>
      </c>
      <c r="P107" s="48" t="s">
        <v>59</v>
      </c>
      <c r="Q107" s="124">
        <f t="shared" si="33"/>
        <v>0.5462454212454212</v>
      </c>
    </row>
    <row r="108" spans="1:17" ht="17.25" customHeight="1">
      <c r="A108" s="137">
        <v>85</v>
      </c>
      <c r="B108" s="118" t="s">
        <v>153</v>
      </c>
      <c r="C108" s="63">
        <v>218.2</v>
      </c>
      <c r="D108" s="133">
        <v>1</v>
      </c>
      <c r="E108" s="85">
        <v>1933</v>
      </c>
      <c r="F108" s="85">
        <v>71</v>
      </c>
      <c r="G108" s="85" t="s">
        <v>46</v>
      </c>
      <c r="H108" s="85" t="s">
        <v>38</v>
      </c>
      <c r="I108" s="123">
        <v>39504</v>
      </c>
      <c r="J108" s="103">
        <v>801.46</v>
      </c>
      <c r="K108" s="114">
        <f t="shared" si="28"/>
        <v>761.3870000000001</v>
      </c>
      <c r="L108" s="114">
        <f t="shared" si="29"/>
        <v>120.1468686</v>
      </c>
      <c r="M108" s="114">
        <f t="shared" si="30"/>
        <v>180.2203029</v>
      </c>
      <c r="N108" s="114">
        <f t="shared" si="31"/>
        <v>40.07300000000001</v>
      </c>
      <c r="O108" s="114">
        <f t="shared" si="32"/>
        <v>461.0198285000001</v>
      </c>
      <c r="P108" s="85" t="s">
        <v>39</v>
      </c>
      <c r="Q108" s="125">
        <f t="shared" si="33"/>
        <v>3.6730522456461965</v>
      </c>
    </row>
    <row r="109" spans="1:17" ht="16.5" customHeight="1">
      <c r="A109" s="143">
        <v>86</v>
      </c>
      <c r="B109" s="118" t="s">
        <v>154</v>
      </c>
      <c r="C109" s="63">
        <v>167</v>
      </c>
      <c r="D109" s="133">
        <v>1</v>
      </c>
      <c r="E109" s="85">
        <v>1933</v>
      </c>
      <c r="F109" s="85">
        <v>60</v>
      </c>
      <c r="G109" s="85" t="s">
        <v>46</v>
      </c>
      <c r="H109" s="85" t="s">
        <v>38</v>
      </c>
      <c r="I109" s="123">
        <v>39504</v>
      </c>
      <c r="J109" s="103">
        <v>160</v>
      </c>
      <c r="K109" s="114">
        <f t="shared" si="28"/>
        <v>152</v>
      </c>
      <c r="L109" s="114">
        <f t="shared" si="29"/>
        <v>23.985599999999998</v>
      </c>
      <c r="M109" s="114">
        <f t="shared" si="30"/>
        <v>35.9784</v>
      </c>
      <c r="N109" s="114">
        <f t="shared" si="31"/>
        <v>8</v>
      </c>
      <c r="O109" s="114">
        <f t="shared" si="32"/>
        <v>92.036</v>
      </c>
      <c r="P109" s="85" t="s">
        <v>39</v>
      </c>
      <c r="Q109" s="125">
        <f t="shared" si="33"/>
        <v>0.9580838323353293</v>
      </c>
    </row>
    <row r="110" spans="1:17" ht="18" customHeight="1">
      <c r="A110" s="122">
        <v>87</v>
      </c>
      <c r="B110" s="96" t="s">
        <v>155</v>
      </c>
      <c r="C110" s="63">
        <v>1245</v>
      </c>
      <c r="D110" s="83">
        <v>4</v>
      </c>
      <c r="E110" s="55">
        <v>1963</v>
      </c>
      <c r="F110" s="55">
        <v>29</v>
      </c>
      <c r="G110" s="55" t="s">
        <v>37</v>
      </c>
      <c r="H110" s="55" t="s">
        <v>38</v>
      </c>
      <c r="I110" s="123">
        <v>39504</v>
      </c>
      <c r="J110" s="103">
        <v>380</v>
      </c>
      <c r="K110" s="50">
        <f t="shared" si="28"/>
        <v>361</v>
      </c>
      <c r="L110" s="50">
        <f t="shared" si="29"/>
        <v>56.9658</v>
      </c>
      <c r="M110" s="50">
        <f t="shared" si="30"/>
        <v>85.4487</v>
      </c>
      <c r="N110" s="50">
        <f t="shared" si="31"/>
        <v>19</v>
      </c>
      <c r="O110" s="50">
        <f t="shared" si="32"/>
        <v>218.58550000000002</v>
      </c>
      <c r="P110" s="55" t="s">
        <v>63</v>
      </c>
      <c r="Q110" s="124">
        <f t="shared" si="33"/>
        <v>0.30522088353413657</v>
      </c>
    </row>
    <row r="111" spans="1:17" ht="17.25" customHeight="1">
      <c r="A111" s="132">
        <v>88</v>
      </c>
      <c r="B111" s="96" t="s">
        <v>156</v>
      </c>
      <c r="C111" s="63">
        <v>2531.2</v>
      </c>
      <c r="D111" s="83">
        <v>4</v>
      </c>
      <c r="E111" s="55">
        <v>1964</v>
      </c>
      <c r="F111" s="55">
        <v>27</v>
      </c>
      <c r="G111" s="55" t="s">
        <v>37</v>
      </c>
      <c r="H111" s="55" t="s">
        <v>38</v>
      </c>
      <c r="I111" s="123">
        <v>39504</v>
      </c>
      <c r="J111" s="103">
        <v>714.96</v>
      </c>
      <c r="K111" s="50">
        <f t="shared" si="28"/>
        <v>679.212</v>
      </c>
      <c r="L111" s="50">
        <f t="shared" si="29"/>
        <v>107.1796536</v>
      </c>
      <c r="M111" s="50">
        <f t="shared" si="30"/>
        <v>160.7694804</v>
      </c>
      <c r="N111" s="50">
        <f t="shared" si="31"/>
        <v>35.748000000000005</v>
      </c>
      <c r="O111" s="50">
        <f t="shared" si="32"/>
        <v>411.26286600000003</v>
      </c>
      <c r="P111" s="55" t="s">
        <v>63</v>
      </c>
      <c r="Q111" s="124">
        <v>0.21</v>
      </c>
    </row>
    <row r="112" spans="1:17" ht="18.75" customHeight="1">
      <c r="A112" s="122">
        <v>89</v>
      </c>
      <c r="B112" s="49" t="s">
        <v>157</v>
      </c>
      <c r="C112" s="63">
        <v>2528</v>
      </c>
      <c r="D112" s="56">
        <v>5</v>
      </c>
      <c r="E112" s="48">
        <v>1970</v>
      </c>
      <c r="F112" s="48">
        <v>27</v>
      </c>
      <c r="G112" s="48" t="s">
        <v>37</v>
      </c>
      <c r="H112" s="48" t="s">
        <v>38</v>
      </c>
      <c r="I112" s="123">
        <v>39504</v>
      </c>
      <c r="J112" s="103">
        <v>1068</v>
      </c>
      <c r="K112" s="50">
        <f t="shared" si="28"/>
        <v>1014.6</v>
      </c>
      <c r="L112" s="68">
        <f t="shared" si="29"/>
        <v>160.10388</v>
      </c>
      <c r="M112" s="68">
        <f t="shared" si="30"/>
        <v>240.15582</v>
      </c>
      <c r="N112" s="50">
        <f t="shared" si="31"/>
        <v>53.400000000000006</v>
      </c>
      <c r="O112" s="68">
        <f t="shared" si="32"/>
        <v>614.3403000000001</v>
      </c>
      <c r="P112" s="48" t="s">
        <v>39</v>
      </c>
      <c r="Q112" s="124">
        <f>J112/C112</f>
        <v>0.4224683544303797</v>
      </c>
    </row>
    <row r="113" spans="1:17" ht="19.5" customHeight="1">
      <c r="A113" s="132">
        <v>90</v>
      </c>
      <c r="B113" s="95" t="s">
        <v>158</v>
      </c>
      <c r="C113" s="65">
        <v>301.5</v>
      </c>
      <c r="D113" s="144">
        <v>2</v>
      </c>
      <c r="E113" s="51">
        <v>1992</v>
      </c>
      <c r="F113" s="144">
        <v>15</v>
      </c>
      <c r="G113" s="48" t="s">
        <v>37</v>
      </c>
      <c r="H113" s="51" t="s">
        <v>41</v>
      </c>
      <c r="I113" s="123">
        <v>39504</v>
      </c>
      <c r="J113" s="104">
        <v>247.659</v>
      </c>
      <c r="K113" s="50">
        <f t="shared" si="28"/>
        <v>235.27605</v>
      </c>
      <c r="L113" s="68">
        <f t="shared" si="29"/>
        <v>37.12656069</v>
      </c>
      <c r="M113" s="68">
        <f t="shared" si="30"/>
        <v>55.689841035</v>
      </c>
      <c r="N113" s="50">
        <f t="shared" si="31"/>
        <v>12.382950000000001</v>
      </c>
      <c r="O113" s="68">
        <f t="shared" si="32"/>
        <v>142.459648275</v>
      </c>
      <c r="P113" s="51" t="s">
        <v>39</v>
      </c>
      <c r="Q113" s="124">
        <f>J113/C113</f>
        <v>0.8214228855721393</v>
      </c>
    </row>
    <row r="114" spans="1:17" ht="12.75">
      <c r="A114" s="126"/>
      <c r="B114" s="145"/>
      <c r="C114" s="146"/>
      <c r="D114" s="145"/>
      <c r="E114" s="145"/>
      <c r="F114" s="145"/>
      <c r="G114" s="145"/>
      <c r="H114" s="145"/>
      <c r="I114" s="145"/>
      <c r="J114" s="147"/>
      <c r="K114" s="148"/>
      <c r="L114" s="148"/>
      <c r="M114" s="148"/>
      <c r="N114" s="148"/>
      <c r="O114" s="148"/>
      <c r="P114" s="145"/>
      <c r="Q114" s="149"/>
    </row>
    <row r="115" spans="1:17" ht="12.75">
      <c r="A115" s="126"/>
      <c r="B115" s="145"/>
      <c r="C115" s="146"/>
      <c r="D115" s="145"/>
      <c r="E115" s="146"/>
      <c r="F115" s="145"/>
      <c r="G115" s="145"/>
      <c r="H115" s="145"/>
      <c r="I115" s="71" t="s">
        <v>52</v>
      </c>
      <c r="J115" s="150">
        <f aca="true" t="shared" si="34" ref="J115:O115">SUM(J103:J114)</f>
        <v>9480.639</v>
      </c>
      <c r="K115" s="151">
        <f t="shared" si="34"/>
        <v>9006.60705</v>
      </c>
      <c r="L115" s="151">
        <f t="shared" si="34"/>
        <v>1421.2425924899997</v>
      </c>
      <c r="M115" s="151">
        <f t="shared" si="34"/>
        <v>2131.863888735</v>
      </c>
      <c r="N115" s="151">
        <f t="shared" si="34"/>
        <v>474.0319500000001</v>
      </c>
      <c r="O115" s="151">
        <f t="shared" si="34"/>
        <v>5453.500568775001</v>
      </c>
      <c r="P115" s="145"/>
      <c r="Q115" s="149"/>
    </row>
    <row r="116" spans="1:17" ht="12.75">
      <c r="A116" s="128"/>
      <c r="B116" s="97"/>
      <c r="C116" s="77"/>
      <c r="D116" s="53"/>
      <c r="E116" s="53"/>
      <c r="F116" s="53"/>
      <c r="G116" s="53"/>
      <c r="H116" s="53"/>
      <c r="I116" s="53"/>
      <c r="J116" s="105"/>
      <c r="K116" s="54"/>
      <c r="L116" s="54"/>
      <c r="M116" s="54"/>
      <c r="N116" s="54"/>
      <c r="O116" s="54"/>
      <c r="P116" s="53"/>
      <c r="Q116" s="79"/>
    </row>
    <row r="117" spans="1:17" ht="18.75" customHeight="1">
      <c r="A117" s="132">
        <v>91</v>
      </c>
      <c r="B117" s="119" t="s">
        <v>159</v>
      </c>
      <c r="C117" s="114">
        <v>1563</v>
      </c>
      <c r="D117" s="83">
        <v>4</v>
      </c>
      <c r="E117" s="55">
        <v>1992</v>
      </c>
      <c r="F117" s="83">
        <v>3</v>
      </c>
      <c r="G117" s="55" t="s">
        <v>37</v>
      </c>
      <c r="H117" s="55" t="s">
        <v>38</v>
      </c>
      <c r="I117" s="123">
        <v>39504</v>
      </c>
      <c r="J117" s="103">
        <v>3878.301</v>
      </c>
      <c r="K117" s="50">
        <f aca="true" t="shared" si="35" ref="K117:K125">J117-N117</f>
        <v>3684.38595</v>
      </c>
      <c r="L117" s="68">
        <f aca="true" t="shared" si="36" ref="L117:L126">K117*0.1578</f>
        <v>581.39610291</v>
      </c>
      <c r="M117" s="68">
        <f aca="true" t="shared" si="37" ref="M117:M125">K117*0.2367</f>
        <v>872.0941543649999</v>
      </c>
      <c r="N117" s="50">
        <f aca="true" t="shared" si="38" ref="N117:N125">J117*0.05</f>
        <v>193.91505</v>
      </c>
      <c r="O117" s="68">
        <f aca="true" t="shared" si="39" ref="O117:O125">K117*0.6055</f>
        <v>2230.895692725</v>
      </c>
      <c r="P117" s="55" t="s">
        <v>66</v>
      </c>
      <c r="Q117" s="124">
        <f aca="true" t="shared" si="40" ref="Q117:Q126">J117/C117</f>
        <v>2.4813186180422266</v>
      </c>
    </row>
    <row r="118" spans="1:17" ht="18" customHeight="1">
      <c r="A118" s="122">
        <v>92</v>
      </c>
      <c r="B118" s="96" t="s">
        <v>160</v>
      </c>
      <c r="C118" s="68">
        <v>511.1</v>
      </c>
      <c r="D118" s="56">
        <v>2</v>
      </c>
      <c r="E118" s="48">
        <v>1934</v>
      </c>
      <c r="F118" s="56">
        <v>71</v>
      </c>
      <c r="G118" s="48" t="s">
        <v>46</v>
      </c>
      <c r="H118" s="48" t="s">
        <v>38</v>
      </c>
      <c r="I118" s="123">
        <v>39504</v>
      </c>
      <c r="J118" s="103">
        <v>1136</v>
      </c>
      <c r="K118" s="50">
        <f t="shared" si="35"/>
        <v>1079.2</v>
      </c>
      <c r="L118" s="68">
        <f t="shared" si="36"/>
        <v>170.29776</v>
      </c>
      <c r="M118" s="68">
        <f t="shared" si="37"/>
        <v>255.44664</v>
      </c>
      <c r="N118" s="50">
        <f t="shared" si="38"/>
        <v>56.800000000000004</v>
      </c>
      <c r="O118" s="68">
        <f t="shared" si="39"/>
        <v>653.4556000000001</v>
      </c>
      <c r="P118" s="48" t="s">
        <v>65</v>
      </c>
      <c r="Q118" s="124">
        <f t="shared" si="40"/>
        <v>2.222657014282919</v>
      </c>
    </row>
    <row r="119" spans="1:17" ht="18.75" customHeight="1">
      <c r="A119" s="132">
        <v>93</v>
      </c>
      <c r="B119" s="96" t="s">
        <v>161</v>
      </c>
      <c r="C119" s="68">
        <v>931</v>
      </c>
      <c r="D119" s="48">
        <v>3</v>
      </c>
      <c r="E119" s="48">
        <v>1961</v>
      </c>
      <c r="F119" s="48">
        <v>42</v>
      </c>
      <c r="G119" s="48" t="s">
        <v>37</v>
      </c>
      <c r="H119" s="48" t="s">
        <v>38</v>
      </c>
      <c r="I119" s="123">
        <v>39504</v>
      </c>
      <c r="J119" s="103">
        <v>495</v>
      </c>
      <c r="K119" s="50">
        <f t="shared" si="35"/>
        <v>470.25</v>
      </c>
      <c r="L119" s="68">
        <f t="shared" si="36"/>
        <v>74.20545</v>
      </c>
      <c r="M119" s="68">
        <f t="shared" si="37"/>
        <v>111.30817499999999</v>
      </c>
      <c r="N119" s="50">
        <f t="shared" si="38"/>
        <v>24.75</v>
      </c>
      <c r="O119" s="68">
        <f t="shared" si="39"/>
        <v>284.736375</v>
      </c>
      <c r="P119" s="48" t="s">
        <v>39</v>
      </c>
      <c r="Q119" s="124">
        <f t="shared" si="40"/>
        <v>0.5316863587540279</v>
      </c>
    </row>
    <row r="120" spans="1:17" ht="18" customHeight="1">
      <c r="A120" s="122">
        <v>94</v>
      </c>
      <c r="B120" s="49" t="s">
        <v>162</v>
      </c>
      <c r="C120" s="68">
        <v>936</v>
      </c>
      <c r="D120" s="48">
        <v>3</v>
      </c>
      <c r="E120" s="48">
        <v>1961</v>
      </c>
      <c r="F120" s="48">
        <v>52</v>
      </c>
      <c r="G120" s="48" t="s">
        <v>37</v>
      </c>
      <c r="H120" s="48" t="s">
        <v>38</v>
      </c>
      <c r="I120" s="123">
        <v>39504</v>
      </c>
      <c r="J120" s="103">
        <v>444</v>
      </c>
      <c r="K120" s="50">
        <f t="shared" si="35"/>
        <v>421.8</v>
      </c>
      <c r="L120" s="68">
        <f t="shared" si="36"/>
        <v>66.56004</v>
      </c>
      <c r="M120" s="68">
        <f t="shared" si="37"/>
        <v>99.84006</v>
      </c>
      <c r="N120" s="50">
        <f t="shared" si="38"/>
        <v>22.200000000000003</v>
      </c>
      <c r="O120" s="68">
        <f t="shared" si="39"/>
        <v>255.39990000000003</v>
      </c>
      <c r="P120" s="48" t="s">
        <v>39</v>
      </c>
      <c r="Q120" s="124">
        <f t="shared" si="40"/>
        <v>0.47435897435897434</v>
      </c>
    </row>
    <row r="121" spans="1:17" ht="17.25" customHeight="1">
      <c r="A121" s="132">
        <v>95</v>
      </c>
      <c r="B121" s="49" t="s">
        <v>163</v>
      </c>
      <c r="C121" s="68">
        <v>943</v>
      </c>
      <c r="D121" s="56">
        <v>3</v>
      </c>
      <c r="E121" s="48">
        <v>1961</v>
      </c>
      <c r="F121" s="56">
        <v>52</v>
      </c>
      <c r="G121" s="48" t="s">
        <v>37</v>
      </c>
      <c r="H121" s="48" t="s">
        <v>38</v>
      </c>
      <c r="I121" s="123">
        <v>39504</v>
      </c>
      <c r="J121" s="103">
        <v>495</v>
      </c>
      <c r="K121" s="50">
        <f t="shared" si="35"/>
        <v>470.25</v>
      </c>
      <c r="L121" s="68">
        <f t="shared" si="36"/>
        <v>74.20545</v>
      </c>
      <c r="M121" s="68">
        <f t="shared" si="37"/>
        <v>111.30817499999999</v>
      </c>
      <c r="N121" s="50">
        <f t="shared" si="38"/>
        <v>24.75</v>
      </c>
      <c r="O121" s="68">
        <f t="shared" si="39"/>
        <v>284.736375</v>
      </c>
      <c r="P121" s="48" t="s">
        <v>39</v>
      </c>
      <c r="Q121" s="124">
        <f t="shared" si="40"/>
        <v>0.5249204665959704</v>
      </c>
    </row>
    <row r="122" spans="1:17" ht="16.5" customHeight="1">
      <c r="A122" s="122">
        <v>96</v>
      </c>
      <c r="B122" s="49" t="s">
        <v>164</v>
      </c>
      <c r="C122" s="68">
        <v>2299</v>
      </c>
      <c r="D122" s="56">
        <v>5</v>
      </c>
      <c r="E122" s="48">
        <v>1984</v>
      </c>
      <c r="F122" s="56">
        <v>15</v>
      </c>
      <c r="G122" s="48" t="s">
        <v>37</v>
      </c>
      <c r="H122" s="48" t="s">
        <v>38</v>
      </c>
      <c r="I122" s="123">
        <v>39504</v>
      </c>
      <c r="J122" s="103">
        <v>828</v>
      </c>
      <c r="K122" s="50">
        <f t="shared" si="35"/>
        <v>785.1</v>
      </c>
      <c r="L122" s="50">
        <v>125.23</v>
      </c>
      <c r="M122" s="50">
        <v>187.84</v>
      </c>
      <c r="N122" s="50">
        <v>42.9</v>
      </c>
      <c r="O122" s="50">
        <v>472.03</v>
      </c>
      <c r="P122" s="48" t="s">
        <v>39</v>
      </c>
      <c r="Q122" s="124">
        <f t="shared" si="40"/>
        <v>0.3601565898216616</v>
      </c>
    </row>
    <row r="123" spans="1:17" ht="17.25" customHeight="1">
      <c r="A123" s="132">
        <v>97</v>
      </c>
      <c r="B123" s="49" t="s">
        <v>165</v>
      </c>
      <c r="C123" s="68">
        <v>1235</v>
      </c>
      <c r="D123" s="56">
        <v>4</v>
      </c>
      <c r="E123" s="48">
        <v>1963</v>
      </c>
      <c r="F123" s="56">
        <v>52</v>
      </c>
      <c r="G123" s="48" t="s">
        <v>37</v>
      </c>
      <c r="H123" s="48" t="s">
        <v>38</v>
      </c>
      <c r="I123" s="123">
        <v>39504</v>
      </c>
      <c r="J123" s="103">
        <v>89</v>
      </c>
      <c r="K123" s="50">
        <f t="shared" si="35"/>
        <v>84.55</v>
      </c>
      <c r="L123" s="68">
        <f t="shared" si="36"/>
        <v>13.34199</v>
      </c>
      <c r="M123" s="68">
        <f t="shared" si="37"/>
        <v>20.012985</v>
      </c>
      <c r="N123" s="50">
        <f t="shared" si="38"/>
        <v>4.45</v>
      </c>
      <c r="O123" s="68">
        <f t="shared" si="39"/>
        <v>51.195025</v>
      </c>
      <c r="P123" s="48" t="s">
        <v>48</v>
      </c>
      <c r="Q123" s="124">
        <f t="shared" si="40"/>
        <v>0.07206477732793522</v>
      </c>
    </row>
    <row r="124" spans="1:17" ht="17.25" customHeight="1">
      <c r="A124" s="122">
        <v>98</v>
      </c>
      <c r="B124" s="120" t="s">
        <v>166</v>
      </c>
      <c r="C124" s="68">
        <v>546</v>
      </c>
      <c r="D124" s="53">
        <v>2</v>
      </c>
      <c r="E124" s="48">
        <v>1934</v>
      </c>
      <c r="F124" s="53">
        <v>62</v>
      </c>
      <c r="G124" s="48" t="s">
        <v>46</v>
      </c>
      <c r="H124" s="48" t="s">
        <v>38</v>
      </c>
      <c r="I124" s="123">
        <v>39504</v>
      </c>
      <c r="J124" s="103">
        <v>948</v>
      </c>
      <c r="K124" s="50">
        <f t="shared" si="35"/>
        <v>900.6</v>
      </c>
      <c r="L124" s="68">
        <f t="shared" si="36"/>
        <v>142.11468</v>
      </c>
      <c r="M124" s="68">
        <f t="shared" si="37"/>
        <v>213.17202</v>
      </c>
      <c r="N124" s="50">
        <f t="shared" si="38"/>
        <v>47.400000000000006</v>
      </c>
      <c r="O124" s="68">
        <f t="shared" si="39"/>
        <v>545.3133</v>
      </c>
      <c r="P124" s="48" t="s">
        <v>39</v>
      </c>
      <c r="Q124" s="124">
        <f t="shared" si="40"/>
        <v>1.7362637362637363</v>
      </c>
    </row>
    <row r="125" spans="1:17" ht="17.25" customHeight="1">
      <c r="A125" s="132">
        <v>99</v>
      </c>
      <c r="B125" s="121" t="s">
        <v>167</v>
      </c>
      <c r="C125" s="65">
        <v>212.8</v>
      </c>
      <c r="D125" s="144">
        <v>1</v>
      </c>
      <c r="E125" s="51">
        <v>1988</v>
      </c>
      <c r="F125" s="144">
        <v>10</v>
      </c>
      <c r="G125" s="51" t="s">
        <v>67</v>
      </c>
      <c r="H125" s="51" t="s">
        <v>41</v>
      </c>
      <c r="I125" s="123">
        <v>39500</v>
      </c>
      <c r="J125" s="104">
        <v>24.611</v>
      </c>
      <c r="K125" s="152">
        <f t="shared" si="35"/>
        <v>23.38045</v>
      </c>
      <c r="L125" s="65">
        <f t="shared" si="36"/>
        <v>3.68943501</v>
      </c>
      <c r="M125" s="153">
        <f t="shared" si="37"/>
        <v>5.534152515</v>
      </c>
      <c r="N125" s="114">
        <f t="shared" si="38"/>
        <v>1.23055</v>
      </c>
      <c r="O125" s="153">
        <f t="shared" si="39"/>
        <v>14.156862475</v>
      </c>
      <c r="P125" s="51" t="s">
        <v>48</v>
      </c>
      <c r="Q125" s="124">
        <f t="shared" si="40"/>
        <v>0.1156531954887218</v>
      </c>
    </row>
    <row r="126" spans="1:17" ht="18" customHeight="1">
      <c r="A126" s="122">
        <v>100</v>
      </c>
      <c r="B126" s="121" t="s">
        <v>168</v>
      </c>
      <c r="C126" s="65">
        <v>236.3</v>
      </c>
      <c r="D126" s="144">
        <v>1</v>
      </c>
      <c r="E126" s="51">
        <v>1992</v>
      </c>
      <c r="F126" s="144">
        <v>10</v>
      </c>
      <c r="G126" s="51" t="s">
        <v>37</v>
      </c>
      <c r="H126" s="51" t="s">
        <v>41</v>
      </c>
      <c r="I126" s="123">
        <v>39500</v>
      </c>
      <c r="J126" s="104">
        <v>103.173</v>
      </c>
      <c r="K126" s="152">
        <f>J126-N126</f>
        <v>98.01435000000001</v>
      </c>
      <c r="L126" s="65">
        <f t="shared" si="36"/>
        <v>15.466664430000002</v>
      </c>
      <c r="M126" s="153">
        <f>K126*0.2367</f>
        <v>23.199996645000002</v>
      </c>
      <c r="N126" s="114">
        <f>J126*0.05</f>
        <v>5.158650000000001</v>
      </c>
      <c r="O126" s="153">
        <f>K126*0.6055</f>
        <v>59.34768892500001</v>
      </c>
      <c r="P126" s="51" t="s">
        <v>39</v>
      </c>
      <c r="Q126" s="124">
        <f t="shared" si="40"/>
        <v>0.4366187050359712</v>
      </c>
    </row>
    <row r="127" spans="1:17" ht="12.75">
      <c r="A127" s="154"/>
      <c r="B127" s="155"/>
      <c r="C127" s="71"/>
      <c r="D127" s="71"/>
      <c r="E127" s="71"/>
      <c r="F127" s="71"/>
      <c r="G127" s="71"/>
      <c r="H127" s="71"/>
      <c r="I127" s="71"/>
      <c r="J127" s="107"/>
      <c r="K127" s="73"/>
      <c r="L127" s="73"/>
      <c r="M127" s="73"/>
      <c r="N127" s="73"/>
      <c r="O127" s="73"/>
      <c r="P127" s="156"/>
      <c r="Q127" s="157"/>
    </row>
    <row r="128" spans="1:17" ht="12.75">
      <c r="A128" s="154"/>
      <c r="B128" s="155"/>
      <c r="C128" s="71"/>
      <c r="D128" s="71"/>
      <c r="E128" s="77"/>
      <c r="F128" s="71"/>
      <c r="G128" s="71"/>
      <c r="H128" s="71"/>
      <c r="I128" s="71" t="s">
        <v>52</v>
      </c>
      <c r="J128" s="107">
        <f aca="true" t="shared" si="41" ref="J128:O128">SUM(J117:J127)</f>
        <v>8441.085000000001</v>
      </c>
      <c r="K128" s="73">
        <f t="shared" si="41"/>
        <v>8017.530750000001</v>
      </c>
      <c r="L128" s="73">
        <f t="shared" si="41"/>
        <v>1266.5075723499997</v>
      </c>
      <c r="M128" s="73">
        <f t="shared" si="41"/>
        <v>1899.7563585249995</v>
      </c>
      <c r="N128" s="73">
        <f t="shared" si="41"/>
        <v>423.55424999999997</v>
      </c>
      <c r="O128" s="73">
        <f t="shared" si="41"/>
        <v>4851.2668191249995</v>
      </c>
      <c r="P128" s="156"/>
      <c r="Q128" s="157"/>
    </row>
    <row r="129" spans="1:17" ht="12.75">
      <c r="A129" s="122"/>
      <c r="B129" s="120"/>
      <c r="C129" s="53"/>
      <c r="D129" s="53"/>
      <c r="E129" s="53"/>
      <c r="F129" s="53"/>
      <c r="G129" s="53"/>
      <c r="H129" s="53"/>
      <c r="I129" s="53"/>
      <c r="J129" s="105"/>
      <c r="K129" s="54"/>
      <c r="L129" s="54"/>
      <c r="M129" s="54"/>
      <c r="N129" s="54"/>
      <c r="O129" s="54"/>
      <c r="P129" s="56"/>
      <c r="Q129" s="158"/>
    </row>
    <row r="130" spans="1:17" ht="16.5" thickBot="1">
      <c r="A130" s="159"/>
      <c r="B130" s="160" t="s">
        <v>68</v>
      </c>
      <c r="C130" s="160"/>
      <c r="D130" s="160"/>
      <c r="E130" s="160"/>
      <c r="F130" s="160"/>
      <c r="G130" s="160"/>
      <c r="H130" s="160"/>
      <c r="I130" s="160"/>
      <c r="J130" s="161">
        <f>J52+J63+J88+J101+J115+J128</f>
        <v>73369.997</v>
      </c>
      <c r="K130" s="161">
        <f>K128+K115+K101+K88+K63+K52</f>
        <v>69699.99715</v>
      </c>
      <c r="L130" s="161">
        <f>L128+L115+L101+L88+L63+L52</f>
        <v>11000.000770269999</v>
      </c>
      <c r="M130" s="161">
        <f>M128+M115+M101+M88+M63+M52</f>
        <v>16499.996155404995</v>
      </c>
      <c r="N130" s="161">
        <f>N128+N115+N101+N88+N63+N52</f>
        <v>3669.99985</v>
      </c>
      <c r="O130" s="161">
        <f>O128+O115+O101+O88+O63+O52</f>
        <v>42200.000224325</v>
      </c>
      <c r="P130" s="162"/>
      <c r="Q130" s="163"/>
    </row>
    <row r="131" spans="1:17" ht="12.75">
      <c r="A131" s="58"/>
      <c r="B131" s="58"/>
      <c r="C131" s="58"/>
      <c r="D131" s="58"/>
      <c r="E131" s="58"/>
      <c r="F131" s="58"/>
      <c r="G131" s="58"/>
      <c r="H131" s="58"/>
      <c r="I131" s="58"/>
      <c r="J131" s="164"/>
      <c r="K131" s="164"/>
      <c r="L131" s="71"/>
      <c r="M131" s="71"/>
      <c r="N131" s="58"/>
      <c r="O131" s="71"/>
      <c r="P131" s="58"/>
      <c r="Q131" s="58"/>
    </row>
    <row r="132" spans="1:17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</sheetData>
  <sheetProtection/>
  <printOptions/>
  <pageMargins left="0.75" right="0.75" top="1" bottom="1" header="0.5" footer="0.5"/>
  <pageSetup horizontalDpi="600" verticalDpi="600" orientation="landscape" paperSize="9" scale="70" r:id="rId1"/>
  <ignoredErrors>
    <ignoredError sqref="J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2008-05-27T03:50:07Z</cp:lastPrinted>
  <dcterms:created xsi:type="dcterms:W3CDTF">1996-10-08T23:32:33Z</dcterms:created>
  <dcterms:modified xsi:type="dcterms:W3CDTF">2010-06-03T08:14:54Z</dcterms:modified>
  <cp:category/>
  <cp:version/>
  <cp:contentType/>
  <cp:contentStatus/>
</cp:coreProperties>
</file>